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Z:\Activités complémentaires - bijklussen - vrijetijdswerk\STAT TRIM\result 2026\trim 20254\"/>
    </mc:Choice>
  </mc:AlternateContent>
  <xr:revisionPtr revIDLastSave="0" documentId="13_ncr:1_{2AB94FC5-8BEA-4860-A821-66FF9FC45715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B1_FR" sheetId="2" r:id="rId1"/>
    <sheet name="B2_FR" sheetId="3" r:id="rId2"/>
    <sheet name="B3 &amp; B4_FR" sheetId="4" r:id="rId3"/>
    <sheet name="B5_FR" sheetId="5" r:id="rId4"/>
  </sheets>
  <definedNames>
    <definedName name="_xlnm.Print_Area" localSheetId="0">B1_FR!$A$1:$AZ$46</definedName>
    <definedName name="_xlnm.Print_Area" localSheetId="1">B2_FR!$A$1:$R$36</definedName>
    <definedName name="_xlnm.Print_Area" localSheetId="2">'B3 &amp; B4_FR'!$A$1:$AZ$137</definedName>
    <definedName name="_xlnm.Print_Area" localSheetId="3">B5_FR!$A$1:$AZ$28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Z11" i="5" l="1"/>
  <c r="AY11" i="5"/>
  <c r="AZ76" i="4"/>
  <c r="AY76" i="4"/>
  <c r="AZ79" i="4"/>
  <c r="AY79" i="4"/>
  <c r="AZ82" i="4"/>
  <c r="AY82" i="4"/>
  <c r="AX76" i="4"/>
  <c r="AX75" i="4" s="1"/>
  <c r="AX82" i="4"/>
  <c r="AX79" i="4"/>
  <c r="R32" i="3"/>
  <c r="R7" i="3"/>
  <c r="AY75" i="4" l="1"/>
  <c r="AZ75" i="4"/>
  <c r="AY16" i="2" l="1"/>
  <c r="AX16" i="2"/>
  <c r="AZ16" i="2" s="1"/>
  <c r="AZ9" i="5"/>
  <c r="AY9" i="5"/>
  <c r="AX11" i="5"/>
  <c r="AX9" i="5" s="1"/>
  <c r="AZ74" i="4"/>
  <c r="AY74" i="4"/>
  <c r="AX74" i="4"/>
  <c r="AZ9" i="4"/>
  <c r="AZ8" i="4" s="1"/>
  <c r="AY9" i="4"/>
  <c r="AY8" i="4" s="1"/>
  <c r="AX9" i="4"/>
  <c r="AX8" i="4" s="1"/>
  <c r="R26" i="3"/>
  <c r="R19" i="3" s="1"/>
  <c r="R6" i="3"/>
  <c r="AZ44" i="2"/>
  <c r="AY43" i="2"/>
  <c r="AX43" i="2"/>
  <c r="AZ42" i="2"/>
  <c r="AZ41" i="2"/>
  <c r="AZ40" i="2"/>
  <c r="AZ39" i="2"/>
  <c r="AZ38" i="2"/>
  <c r="AY37" i="2"/>
  <c r="AX37" i="2"/>
  <c r="AZ36" i="2"/>
  <c r="AZ35" i="2"/>
  <c r="AZ34" i="2"/>
  <c r="AZ33" i="2"/>
  <c r="AZ32" i="2"/>
  <c r="AZ31" i="2"/>
  <c r="AZ21" i="2"/>
  <c r="AZ20" i="2"/>
  <c r="AZ19" i="2"/>
  <c r="AZ18" i="2"/>
  <c r="AZ17" i="2"/>
  <c r="AZ7" i="2"/>
  <c r="AT11" i="5"/>
  <c r="AS11" i="5"/>
  <c r="AR11" i="5"/>
  <c r="AR9" i="5"/>
  <c r="AW11" i="5"/>
  <c r="AV11" i="5"/>
  <c r="AU11" i="5"/>
  <c r="AT75" i="4"/>
  <c r="AS75" i="4"/>
  <c r="AR75" i="4"/>
  <c r="AW82" i="4"/>
  <c r="AV82" i="4"/>
  <c r="AU82" i="4"/>
  <c r="AW79" i="4"/>
  <c r="AV79" i="4"/>
  <c r="AU79" i="4"/>
  <c r="AW76" i="4"/>
  <c r="AV76" i="4"/>
  <c r="AU76" i="4"/>
  <c r="AU75" i="4" s="1"/>
  <c r="AU74" i="4" s="1"/>
  <c r="AW75" i="4"/>
  <c r="AW9" i="4"/>
  <c r="AW8" i="4" s="1"/>
  <c r="AV9" i="4"/>
  <c r="AV8" i="4" s="1"/>
  <c r="AU9" i="4"/>
  <c r="AU8" i="4" s="1"/>
  <c r="Q32" i="3"/>
  <c r="Q26" i="3"/>
  <c r="Q7" i="3"/>
  <c r="AU16" i="2"/>
  <c r="AW44" i="2"/>
  <c r="AV43" i="2"/>
  <c r="AV30" i="2" s="1"/>
  <c r="AU43" i="2"/>
  <c r="AW42" i="2"/>
  <c r="AW41" i="2"/>
  <c r="AW40" i="2"/>
  <c r="AW39" i="2"/>
  <c r="AW38" i="2"/>
  <c r="AV37" i="2"/>
  <c r="AU37" i="2"/>
  <c r="AW36" i="2"/>
  <c r="AW35" i="2"/>
  <c r="AW34" i="2"/>
  <c r="AW33" i="2"/>
  <c r="AW32" i="2"/>
  <c r="AW31" i="2"/>
  <c r="AU30" i="2"/>
  <c r="AW21" i="2"/>
  <c r="AW20" i="2"/>
  <c r="AW19" i="2"/>
  <c r="AW18" i="2"/>
  <c r="AW17" i="2"/>
  <c r="AV16" i="2"/>
  <c r="AW7" i="2"/>
  <c r="AT9" i="4"/>
  <c r="AT8" i="4" s="1"/>
  <c r="AS9" i="4"/>
  <c r="AS8" i="4" s="1"/>
  <c r="AR9" i="4"/>
  <c r="AR8" i="4" s="1"/>
  <c r="P32" i="3"/>
  <c r="P26" i="3"/>
  <c r="P7" i="3"/>
  <c r="P6" i="3" s="1"/>
  <c r="AT44" i="2"/>
  <c r="AS43" i="2"/>
  <c r="AR43" i="2"/>
  <c r="AT42" i="2"/>
  <c r="AT41" i="2"/>
  <c r="AT40" i="2"/>
  <c r="AT39" i="2"/>
  <c r="AT38" i="2"/>
  <c r="AS37" i="2"/>
  <c r="AR37" i="2"/>
  <c r="AT36" i="2"/>
  <c r="AT35" i="2"/>
  <c r="AT34" i="2"/>
  <c r="AT33" i="2"/>
  <c r="AT32" i="2"/>
  <c r="AT31" i="2"/>
  <c r="AT21" i="2"/>
  <c r="AT20" i="2"/>
  <c r="AT19" i="2"/>
  <c r="AT18" i="2"/>
  <c r="AT17" i="2"/>
  <c r="AS16" i="2"/>
  <c r="AR16" i="2"/>
  <c r="AT7" i="2"/>
  <c r="AP43" i="2"/>
  <c r="AP37" i="2"/>
  <c r="AQ11" i="5"/>
  <c r="AQ9" i="5" s="1"/>
  <c r="AP11" i="5"/>
  <c r="AP9" i="5" s="1"/>
  <c r="AO11" i="5"/>
  <c r="AP75" i="4"/>
  <c r="AP74" i="4" s="1"/>
  <c r="AQ9" i="4"/>
  <c r="AQ8" i="4" s="1"/>
  <c r="AP9" i="4"/>
  <c r="AP8" i="4" s="1"/>
  <c r="AO9" i="4"/>
  <c r="AO8" i="4" s="1"/>
  <c r="O32" i="3"/>
  <c r="O26" i="3"/>
  <c r="O19" i="3" s="1"/>
  <c r="O7" i="3"/>
  <c r="O6" i="3" s="1"/>
  <c r="AQ44" i="2"/>
  <c r="AO43" i="2"/>
  <c r="AQ42" i="2"/>
  <c r="AQ41" i="2"/>
  <c r="AQ40" i="2"/>
  <c r="AQ39" i="2"/>
  <c r="AQ38" i="2"/>
  <c r="AO37" i="2"/>
  <c r="AQ36" i="2"/>
  <c r="AQ35" i="2"/>
  <c r="AQ34" i="2"/>
  <c r="AQ33" i="2"/>
  <c r="AQ32" i="2"/>
  <c r="AQ31" i="2"/>
  <c r="AQ21" i="2"/>
  <c r="AQ20" i="2"/>
  <c r="AQ19" i="2"/>
  <c r="AQ18" i="2"/>
  <c r="AQ17" i="2"/>
  <c r="AP16" i="2"/>
  <c r="AO16" i="2"/>
  <c r="AQ7" i="2"/>
  <c r="AL9" i="4"/>
  <c r="AL8" i="4" s="1"/>
  <c r="AM75" i="4"/>
  <c r="AM74" i="4" s="1"/>
  <c r="AN82" i="4"/>
  <c r="AL82" i="4"/>
  <c r="AN79" i="4"/>
  <c r="AL79" i="4"/>
  <c r="AN7" i="2"/>
  <c r="AL43" i="2"/>
  <c r="AM43" i="2"/>
  <c r="AL37" i="2"/>
  <c r="AN11" i="5"/>
  <c r="AN9" i="5" s="1"/>
  <c r="AM11" i="5"/>
  <c r="AM9" i="5" s="1"/>
  <c r="AL11" i="5"/>
  <c r="AL9" i="5" s="1"/>
  <c r="AN9" i="4"/>
  <c r="AN8" i="4" s="1"/>
  <c r="AM9" i="4"/>
  <c r="AM8" i="4" s="1"/>
  <c r="N32" i="3"/>
  <c r="N26" i="3"/>
  <c r="N7" i="3"/>
  <c r="N6" i="3" s="1"/>
  <c r="AN44" i="2"/>
  <c r="AN42" i="2"/>
  <c r="AN41" i="2"/>
  <c r="AN40" i="2"/>
  <c r="AN39" i="2"/>
  <c r="AN38" i="2"/>
  <c r="AM37" i="2"/>
  <c r="AM30" i="2" s="1"/>
  <c r="AN36" i="2"/>
  <c r="AN35" i="2"/>
  <c r="AN34" i="2"/>
  <c r="AN33" i="2"/>
  <c r="AN32" i="2"/>
  <c r="AN31" i="2"/>
  <c r="AN21" i="2"/>
  <c r="AN20" i="2"/>
  <c r="AN19" i="2"/>
  <c r="AN18" i="2"/>
  <c r="AN17" i="2"/>
  <c r="AM16" i="2"/>
  <c r="AL16" i="2"/>
  <c r="AJ9" i="4"/>
  <c r="AJ8" i="4" s="1"/>
  <c r="AK9" i="4"/>
  <c r="AK8" i="4" s="1"/>
  <c r="AK7" i="2"/>
  <c r="AK11" i="5"/>
  <c r="AK9" i="5" s="1"/>
  <c r="AJ11" i="5"/>
  <c r="AJ9" i="5" s="1"/>
  <c r="AI11" i="5"/>
  <c r="AI9" i="5" s="1"/>
  <c r="AI9" i="4"/>
  <c r="AI8" i="4" s="1"/>
  <c r="AK82" i="4"/>
  <c r="AJ82" i="4"/>
  <c r="AI82" i="4"/>
  <c r="AK79" i="4"/>
  <c r="AJ79" i="4"/>
  <c r="AI79" i="4"/>
  <c r="AK76" i="4"/>
  <c r="AJ76" i="4"/>
  <c r="AI76" i="4"/>
  <c r="M32" i="3"/>
  <c r="M26" i="3"/>
  <c r="M7" i="3"/>
  <c r="M6" i="3" s="1"/>
  <c r="AK44" i="2"/>
  <c r="AJ43" i="2"/>
  <c r="AI43" i="2"/>
  <c r="AK42" i="2"/>
  <c r="AK41" i="2"/>
  <c r="AK40" i="2"/>
  <c r="AK39" i="2"/>
  <c r="AK38" i="2"/>
  <c r="AJ37" i="2"/>
  <c r="AI37" i="2"/>
  <c r="AK36" i="2"/>
  <c r="AK35" i="2"/>
  <c r="AK34" i="2"/>
  <c r="AK33" i="2"/>
  <c r="AK32" i="2"/>
  <c r="AK31" i="2"/>
  <c r="AK21" i="2"/>
  <c r="AK20" i="2"/>
  <c r="AK19" i="2"/>
  <c r="AK18" i="2"/>
  <c r="AK17" i="2"/>
  <c r="AJ16" i="2"/>
  <c r="AI16" i="2"/>
  <c r="AH79" i="4"/>
  <c r="AH82" i="4"/>
  <c r="AG82" i="4"/>
  <c r="AF82" i="4"/>
  <c r="AH11" i="5"/>
  <c r="AH9" i="5" s="1"/>
  <c r="AG11" i="5"/>
  <c r="AG9" i="5" s="1"/>
  <c r="AF11" i="5"/>
  <c r="AF9" i="5" s="1"/>
  <c r="AG79" i="4"/>
  <c r="AF79" i="4"/>
  <c r="AH76" i="4"/>
  <c r="AG76" i="4"/>
  <c r="AF76" i="4"/>
  <c r="AH9" i="4"/>
  <c r="AH8" i="4" s="1"/>
  <c r="AG9" i="4"/>
  <c r="AG8" i="4" s="1"/>
  <c r="AF9" i="4"/>
  <c r="AF8" i="4" s="1"/>
  <c r="L32" i="3"/>
  <c r="L26" i="3"/>
  <c r="L7" i="3"/>
  <c r="L6" i="3" s="1"/>
  <c r="AH44" i="2"/>
  <c r="AG43" i="2"/>
  <c r="AF43" i="2"/>
  <c r="AH42" i="2"/>
  <c r="AH41" i="2"/>
  <c r="AH40" i="2"/>
  <c r="AH39" i="2"/>
  <c r="AH38" i="2"/>
  <c r="AG37" i="2"/>
  <c r="AF37" i="2"/>
  <c r="AH36" i="2"/>
  <c r="AH35" i="2"/>
  <c r="AH34" i="2"/>
  <c r="AH33" i="2"/>
  <c r="AH32" i="2"/>
  <c r="AH31" i="2"/>
  <c r="AH21" i="2"/>
  <c r="AH20" i="2"/>
  <c r="AH19" i="2"/>
  <c r="AH18" i="2"/>
  <c r="AH17" i="2"/>
  <c r="AG16" i="2"/>
  <c r="AF16" i="2"/>
  <c r="AH7" i="2"/>
  <c r="AC76" i="4"/>
  <c r="AC79" i="4"/>
  <c r="Z79" i="4"/>
  <c r="Z82" i="4"/>
  <c r="Z76" i="4"/>
  <c r="AC82" i="4"/>
  <c r="AD82" i="4"/>
  <c r="AD79" i="4"/>
  <c r="AD76" i="4"/>
  <c r="AE82" i="4"/>
  <c r="AE79" i="4"/>
  <c r="AE76" i="4"/>
  <c r="AB9" i="4"/>
  <c r="AB8" i="4" s="1"/>
  <c r="AD9" i="4"/>
  <c r="AD8" i="4" s="1"/>
  <c r="AE9" i="4"/>
  <c r="AE8" i="4" s="1"/>
  <c r="AD43" i="2"/>
  <c r="AC43" i="2"/>
  <c r="AD37" i="2"/>
  <c r="AC37" i="2"/>
  <c r="Z37" i="2"/>
  <c r="AE21" i="2"/>
  <c r="AE17" i="2"/>
  <c r="AE18" i="2"/>
  <c r="AE19" i="2"/>
  <c r="AE20" i="2"/>
  <c r="AE7" i="2"/>
  <c r="V7" i="2"/>
  <c r="Y7" i="2"/>
  <c r="AE11" i="5"/>
  <c r="AE9" i="5" s="1"/>
  <c r="AD11" i="5"/>
  <c r="AD9" i="5" s="1"/>
  <c r="AC11" i="5"/>
  <c r="AC9" i="5" s="1"/>
  <c r="AC9" i="4"/>
  <c r="AC8" i="4" s="1"/>
  <c r="K26" i="3"/>
  <c r="K32" i="3"/>
  <c r="K7" i="3"/>
  <c r="K6" i="3" s="1"/>
  <c r="AE44" i="2"/>
  <c r="AE42" i="2"/>
  <c r="AE41" i="2"/>
  <c r="AE40" i="2"/>
  <c r="AE39" i="2"/>
  <c r="AE38" i="2"/>
  <c r="AE36" i="2"/>
  <c r="AE35" i="2"/>
  <c r="AE34" i="2"/>
  <c r="AE33" i="2"/>
  <c r="AE32" i="2"/>
  <c r="AE31" i="2"/>
  <c r="AD16" i="2"/>
  <c r="AC16" i="2"/>
  <c r="AA11" i="5"/>
  <c r="AA9" i="5" s="1"/>
  <c r="Z11" i="5"/>
  <c r="Z9" i="5" s="1"/>
  <c r="AA9" i="4"/>
  <c r="AA8" i="4" s="1"/>
  <c r="J32" i="3"/>
  <c r="J19" i="3" s="1"/>
  <c r="Z43" i="2"/>
  <c r="AA43" i="2"/>
  <c r="AA37" i="2"/>
  <c r="AB31" i="2"/>
  <c r="AA16" i="2"/>
  <c r="Z16" i="2"/>
  <c r="AB11" i="5"/>
  <c r="AB9" i="5" s="1"/>
  <c r="AB82" i="4"/>
  <c r="AA82" i="4"/>
  <c r="AB79" i="4"/>
  <c r="AA79" i="4"/>
  <c r="AB76" i="4"/>
  <c r="AA76" i="4"/>
  <c r="Z9" i="4"/>
  <c r="Z8" i="4" s="1"/>
  <c r="J26" i="3"/>
  <c r="J7" i="3"/>
  <c r="J6" i="3" s="1"/>
  <c r="AB44" i="2"/>
  <c r="AB42" i="2"/>
  <c r="AB41" i="2"/>
  <c r="AB40" i="2"/>
  <c r="AB39" i="2"/>
  <c r="AB38" i="2"/>
  <c r="AB36" i="2"/>
  <c r="AB35" i="2"/>
  <c r="AB34" i="2"/>
  <c r="AB33" i="2"/>
  <c r="AB32" i="2"/>
  <c r="Y11" i="5"/>
  <c r="Y9" i="5" s="1"/>
  <c r="X11" i="5"/>
  <c r="X9" i="5" s="1"/>
  <c r="W11" i="5"/>
  <c r="W9" i="5" s="1"/>
  <c r="X76" i="4"/>
  <c r="Y76" i="4"/>
  <c r="X79" i="4"/>
  <c r="Y79" i="4"/>
  <c r="X82" i="4"/>
  <c r="Y82" i="4"/>
  <c r="W79" i="4"/>
  <c r="W82" i="4"/>
  <c r="W76" i="4"/>
  <c r="T75" i="4"/>
  <c r="T74" i="4" s="1"/>
  <c r="Y9" i="4"/>
  <c r="Y8" i="4" s="1"/>
  <c r="X9" i="4"/>
  <c r="X8" i="4" s="1"/>
  <c r="W9" i="4"/>
  <c r="W8" i="4" s="1"/>
  <c r="T9" i="4"/>
  <c r="T8" i="4" s="1"/>
  <c r="I32" i="3"/>
  <c r="I26" i="3"/>
  <c r="H26" i="3"/>
  <c r="I7" i="3"/>
  <c r="I6" i="3" s="1"/>
  <c r="H7" i="3"/>
  <c r="H6" i="3" s="1"/>
  <c r="Y44" i="2"/>
  <c r="Y38" i="2"/>
  <c r="Y39" i="2"/>
  <c r="Y40" i="2"/>
  <c r="Y41" i="2"/>
  <c r="Y42" i="2"/>
  <c r="X43" i="2"/>
  <c r="W43" i="2"/>
  <c r="T43" i="2"/>
  <c r="X37" i="2"/>
  <c r="W37" i="2"/>
  <c r="W30" i="2" s="1"/>
  <c r="U37" i="2"/>
  <c r="Y32" i="2"/>
  <c r="Y33" i="2"/>
  <c r="Y34" i="2"/>
  <c r="Y35" i="2"/>
  <c r="Y36" i="2"/>
  <c r="Y31" i="2"/>
  <c r="W16" i="2"/>
  <c r="X16" i="2"/>
  <c r="Y17" i="2"/>
  <c r="Y18" i="2"/>
  <c r="Y19" i="2"/>
  <c r="Y20" i="2"/>
  <c r="Y21" i="2"/>
  <c r="U11" i="5"/>
  <c r="U9" i="5" s="1"/>
  <c r="T11" i="5"/>
  <c r="T9" i="5" s="1"/>
  <c r="V11" i="5"/>
  <c r="V9" i="5" s="1"/>
  <c r="S11" i="5"/>
  <c r="S9" i="5" s="1"/>
  <c r="U9" i="4"/>
  <c r="U8" i="4" s="1"/>
  <c r="V9" i="4"/>
  <c r="V8" i="4" s="1"/>
  <c r="U75" i="4"/>
  <c r="U74" i="4" s="1"/>
  <c r="V75" i="4"/>
  <c r="V74" i="4" s="1"/>
  <c r="H32" i="3"/>
  <c r="G26" i="3"/>
  <c r="V44" i="2"/>
  <c r="U43" i="2"/>
  <c r="T37" i="2"/>
  <c r="T30" i="2" s="1"/>
  <c r="R37" i="2"/>
  <c r="V31" i="2"/>
  <c r="S31" i="2"/>
  <c r="V32" i="2"/>
  <c r="V33" i="2"/>
  <c r="V34" i="2"/>
  <c r="V35" i="2"/>
  <c r="V36" i="2"/>
  <c r="V38" i="2"/>
  <c r="V39" i="2"/>
  <c r="V40" i="2"/>
  <c r="V41" i="2"/>
  <c r="V42" i="2"/>
  <c r="T16" i="2"/>
  <c r="U16" i="2"/>
  <c r="V17" i="2"/>
  <c r="V18" i="2"/>
  <c r="V19" i="2"/>
  <c r="V20" i="2"/>
  <c r="V21" i="2"/>
  <c r="S7" i="2"/>
  <c r="Q11" i="5"/>
  <c r="Q9" i="5" s="1"/>
  <c r="R11" i="5"/>
  <c r="R9" i="5" s="1"/>
  <c r="O11" i="5"/>
  <c r="O9" i="5" s="1"/>
  <c r="P11" i="5"/>
  <c r="P9" i="5" s="1"/>
  <c r="Q82" i="4"/>
  <c r="Q79" i="4"/>
  <c r="Q76" i="4"/>
  <c r="S82" i="4"/>
  <c r="R82" i="4"/>
  <c r="S79" i="4"/>
  <c r="R79" i="4"/>
  <c r="S76" i="4"/>
  <c r="R76" i="4"/>
  <c r="K76" i="4"/>
  <c r="R9" i="4"/>
  <c r="R8" i="4" s="1"/>
  <c r="Q9" i="4"/>
  <c r="Q8" i="4" s="1"/>
  <c r="S9" i="4"/>
  <c r="S8" i="4" s="1"/>
  <c r="P9" i="4"/>
  <c r="P8" i="4" s="1"/>
  <c r="G32" i="3"/>
  <c r="F26" i="3"/>
  <c r="G7" i="3"/>
  <c r="G6" i="3" s="1"/>
  <c r="S44" i="2"/>
  <c r="Q43" i="2"/>
  <c r="R43" i="2"/>
  <c r="S43" i="2"/>
  <c r="Q37" i="2"/>
  <c r="S36" i="2"/>
  <c r="S32" i="2"/>
  <c r="S33" i="2"/>
  <c r="S34" i="2"/>
  <c r="S35" i="2"/>
  <c r="S17" i="2"/>
  <c r="S18" i="2"/>
  <c r="S19" i="2"/>
  <c r="S20" i="2"/>
  <c r="S21" i="2"/>
  <c r="Q16" i="2"/>
  <c r="R16" i="2"/>
  <c r="N16" i="2"/>
  <c r="P17" i="2"/>
  <c r="P18" i="2"/>
  <c r="P19" i="2"/>
  <c r="P20" i="2"/>
  <c r="P21" i="2"/>
  <c r="N11" i="5"/>
  <c r="N9" i="5" s="1"/>
  <c r="AV75" i="4" l="1"/>
  <c r="AI30" i="2"/>
  <c r="AX30" i="2"/>
  <c r="AZ43" i="2"/>
  <c r="AY30" i="2"/>
  <c r="AZ30" i="2" s="1"/>
  <c r="AZ37" i="2"/>
  <c r="AS9" i="5"/>
  <c r="AT9" i="5"/>
  <c r="AO9" i="5"/>
  <c r="AV9" i="5"/>
  <c r="AU9" i="5"/>
  <c r="AW9" i="5"/>
  <c r="AT74" i="4"/>
  <c r="AS74" i="4"/>
  <c r="AR74" i="4"/>
  <c r="AV74" i="4"/>
  <c r="AW74" i="4"/>
  <c r="Q19" i="3"/>
  <c r="Q6" i="3"/>
  <c r="AW30" i="2"/>
  <c r="AW16" i="2"/>
  <c r="AW43" i="2"/>
  <c r="AW37" i="2"/>
  <c r="AN75" i="4"/>
  <c r="AN74" i="4" s="1"/>
  <c r="M19" i="3"/>
  <c r="P19" i="3"/>
  <c r="Y16" i="2"/>
  <c r="AL30" i="2"/>
  <c r="AQ43" i="2"/>
  <c r="AT37" i="2"/>
  <c r="AR30" i="2"/>
  <c r="V43" i="2"/>
  <c r="AN43" i="2"/>
  <c r="AE16" i="2"/>
  <c r="AE43" i="2"/>
  <c r="AT16" i="2"/>
  <c r="AT43" i="2"/>
  <c r="AS30" i="2"/>
  <c r="H19" i="3"/>
  <c r="AI75" i="4"/>
  <c r="AI74" i="4" s="1"/>
  <c r="AP30" i="2"/>
  <c r="AQ37" i="2"/>
  <c r="AQ16" i="2"/>
  <c r="AO75" i="4"/>
  <c r="AO74" i="4" s="1"/>
  <c r="AQ75" i="4"/>
  <c r="AQ74" i="4" s="1"/>
  <c r="AO30" i="2"/>
  <c r="AN30" i="2"/>
  <c r="AN16" i="2"/>
  <c r="AL75" i="4"/>
  <c r="AL74" i="4" s="1"/>
  <c r="K19" i="3"/>
  <c r="N19" i="3"/>
  <c r="AN37" i="2"/>
  <c r="AC30" i="2"/>
  <c r="AG30" i="2"/>
  <c r="AA30" i="2"/>
  <c r="AD30" i="2"/>
  <c r="S16" i="2"/>
  <c r="V37" i="2"/>
  <c r="AE37" i="2"/>
  <c r="L19" i="3"/>
  <c r="I19" i="3"/>
  <c r="AK75" i="4"/>
  <c r="AK74" i="4" s="1"/>
  <c r="AJ75" i="4"/>
  <c r="AJ74" i="4" s="1"/>
  <c r="AK43" i="2"/>
  <c r="AJ30" i="2"/>
  <c r="AK37" i="2"/>
  <c r="AK16" i="2"/>
  <c r="AF30" i="2"/>
  <c r="AH75" i="4"/>
  <c r="AH74" i="4" s="1"/>
  <c r="S75" i="4"/>
  <c r="S74" i="4" s="1"/>
  <c r="Z75" i="4"/>
  <c r="Z74" i="4" s="1"/>
  <c r="AC75" i="4"/>
  <c r="AC74" i="4" s="1"/>
  <c r="AH37" i="2"/>
  <c r="AF75" i="4"/>
  <c r="AF74" i="4" s="1"/>
  <c r="AG75" i="4"/>
  <c r="AG74" i="4" s="1"/>
  <c r="AH43" i="2"/>
  <c r="AH16" i="2"/>
  <c r="AD75" i="4"/>
  <c r="AD74" i="4" s="1"/>
  <c r="X75" i="4"/>
  <c r="X74" i="4" s="1"/>
  <c r="AE75" i="4"/>
  <c r="AE74" i="4" s="1"/>
  <c r="X30" i="2"/>
  <c r="Y30" i="2" s="1"/>
  <c r="Z30" i="2"/>
  <c r="Q30" i="2"/>
  <c r="Y43" i="2"/>
  <c r="V16" i="2"/>
  <c r="S37" i="2"/>
  <c r="AB37" i="2"/>
  <c r="AB43" i="2"/>
  <c r="AB16" i="2"/>
  <c r="AB75" i="4"/>
  <c r="AB74" i="4" s="1"/>
  <c r="AA75" i="4"/>
  <c r="AA74" i="4" s="1"/>
  <c r="W75" i="4"/>
  <c r="W74" i="4" s="1"/>
  <c r="Y75" i="4"/>
  <c r="Y74" i="4" s="1"/>
  <c r="Y37" i="2"/>
  <c r="U30" i="2"/>
  <c r="R30" i="2"/>
  <c r="R75" i="4"/>
  <c r="R74" i="4" s="1"/>
  <c r="Q75" i="4"/>
  <c r="Q74" i="4" s="1"/>
  <c r="G19" i="3"/>
  <c r="P16" i="2"/>
  <c r="AT30" i="2" l="1"/>
  <c r="AE30" i="2"/>
  <c r="AH30" i="2"/>
  <c r="AB30" i="2"/>
  <c r="AQ30" i="2"/>
  <c r="S30" i="2"/>
  <c r="AK30" i="2"/>
  <c r="V30" i="2"/>
  <c r="N75" i="4"/>
  <c r="N74" i="4" s="1"/>
  <c r="O75" i="4"/>
  <c r="O74" i="4" s="1"/>
  <c r="P75" i="4"/>
  <c r="P74" i="4" s="1"/>
  <c r="N9" i="4"/>
  <c r="N8" i="4" s="1"/>
  <c r="O9" i="4"/>
  <c r="O8" i="4" s="1"/>
  <c r="F32" i="3" l="1"/>
  <c r="E26" i="3"/>
  <c r="F7" i="3"/>
  <c r="F6" i="3" s="1"/>
  <c r="F19" i="3" l="1"/>
  <c r="O43" i="2"/>
  <c r="P43" i="2"/>
  <c r="N43" i="2"/>
  <c r="O37" i="2"/>
  <c r="N37" i="2"/>
  <c r="O16" i="2"/>
  <c r="N30" i="2" l="1"/>
  <c r="O30" i="2"/>
  <c r="P30" i="2" s="1"/>
  <c r="P37" i="2"/>
  <c r="P7" i="2"/>
  <c r="L7" i="2" l="1"/>
  <c r="M11" i="5" l="1"/>
  <c r="M9" i="5" s="1"/>
  <c r="L11" i="5"/>
  <c r="L9" i="5" s="1"/>
  <c r="K11" i="5"/>
  <c r="K9" i="5" s="1"/>
  <c r="M9" i="4"/>
  <c r="M8" i="4" s="1"/>
  <c r="L9" i="4"/>
  <c r="L8" i="4" s="1"/>
  <c r="K9" i="4"/>
  <c r="K8" i="4" s="1"/>
  <c r="M84" i="4"/>
  <c r="M83" i="4"/>
  <c r="L82" i="4"/>
  <c r="K82" i="4"/>
  <c r="M79" i="4"/>
  <c r="L79" i="4"/>
  <c r="K79" i="4"/>
  <c r="M76" i="4"/>
  <c r="L76" i="4"/>
  <c r="E32" i="3"/>
  <c r="E19" i="3" s="1"/>
  <c r="E7" i="3"/>
  <c r="E6" i="3" s="1"/>
  <c r="M43" i="2"/>
  <c r="L43" i="2"/>
  <c r="K43" i="2"/>
  <c r="L37" i="2"/>
  <c r="K37" i="2"/>
  <c r="M16" i="2"/>
  <c r="L16" i="2"/>
  <c r="K16" i="2"/>
  <c r="L75" i="4" l="1"/>
  <c r="L74" i="4" s="1"/>
  <c r="K75" i="4"/>
  <c r="K74" i="4" s="1"/>
  <c r="M82" i="4"/>
  <c r="M75" i="4" s="1"/>
  <c r="M74" i="4" s="1"/>
  <c r="M37" i="2"/>
  <c r="L30" i="2"/>
  <c r="K30" i="2"/>
  <c r="C11" i="5"/>
  <c r="C9" i="5" s="1"/>
  <c r="B11" i="5"/>
  <c r="B9" i="5" s="1"/>
  <c r="G9" i="5"/>
  <c r="J11" i="5"/>
  <c r="J9" i="5" s="1"/>
  <c r="I11" i="5"/>
  <c r="I9" i="5" s="1"/>
  <c r="H11" i="5"/>
  <c r="H9" i="5" s="1"/>
  <c r="D11" i="5"/>
  <c r="D9" i="5" s="1"/>
  <c r="F9" i="5"/>
  <c r="E9" i="5"/>
  <c r="F79" i="4"/>
  <c r="F76" i="4"/>
  <c r="E76" i="4"/>
  <c r="F84" i="4"/>
  <c r="F83" i="4"/>
  <c r="E83" i="4"/>
  <c r="C74" i="4"/>
  <c r="D74" i="4"/>
  <c r="B74" i="4"/>
  <c r="B13" i="4"/>
  <c r="C13" i="4"/>
  <c r="C8" i="4" s="1"/>
  <c r="J9" i="4"/>
  <c r="J8" i="4" s="1"/>
  <c r="I9" i="4"/>
  <c r="I8" i="4" s="1"/>
  <c r="H9" i="4"/>
  <c r="H8" i="4" s="1"/>
  <c r="G9" i="4"/>
  <c r="G8" i="4" s="1"/>
  <c r="F9" i="4"/>
  <c r="F8" i="4" s="1"/>
  <c r="E9" i="4"/>
  <c r="E8" i="4" s="1"/>
  <c r="D9" i="4"/>
  <c r="B9" i="4"/>
  <c r="J84" i="4"/>
  <c r="I84" i="4"/>
  <c r="H84" i="4"/>
  <c r="G84" i="4"/>
  <c r="E84" i="4"/>
  <c r="J83" i="4"/>
  <c r="I83" i="4"/>
  <c r="H83" i="4"/>
  <c r="G83" i="4"/>
  <c r="J79" i="4"/>
  <c r="I79" i="4"/>
  <c r="H79" i="4"/>
  <c r="G79" i="4"/>
  <c r="E79" i="4"/>
  <c r="J76" i="4"/>
  <c r="I76" i="4"/>
  <c r="H76" i="4"/>
  <c r="G76" i="4"/>
  <c r="D13" i="4"/>
  <c r="D32" i="3"/>
  <c r="C32" i="3"/>
  <c r="B32" i="3"/>
  <c r="D26" i="3"/>
  <c r="C26" i="3"/>
  <c r="B26" i="3"/>
  <c r="D7" i="3"/>
  <c r="D6" i="3" s="1"/>
  <c r="C7" i="3"/>
  <c r="C6" i="3" s="1"/>
  <c r="B7" i="3"/>
  <c r="B6" i="3" s="1"/>
  <c r="J44" i="2"/>
  <c r="G44" i="2"/>
  <c r="I43" i="2"/>
  <c r="H43" i="2"/>
  <c r="F43" i="2"/>
  <c r="E43" i="2"/>
  <c r="D43" i="2"/>
  <c r="C43" i="2"/>
  <c r="B43" i="2"/>
  <c r="J42" i="2"/>
  <c r="G42" i="2"/>
  <c r="J41" i="2"/>
  <c r="G41" i="2"/>
  <c r="J40" i="2"/>
  <c r="G40" i="2"/>
  <c r="J39" i="2"/>
  <c r="G39" i="2"/>
  <c r="J38" i="2"/>
  <c r="G38" i="2"/>
  <c r="I37" i="2"/>
  <c r="H37" i="2"/>
  <c r="F37" i="2"/>
  <c r="E37" i="2"/>
  <c r="D37" i="2"/>
  <c r="C37" i="2"/>
  <c r="B37" i="2"/>
  <c r="J36" i="2"/>
  <c r="G36" i="2"/>
  <c r="J35" i="2"/>
  <c r="G35" i="2"/>
  <c r="J34" i="2"/>
  <c r="G34" i="2"/>
  <c r="J33" i="2"/>
  <c r="G33" i="2"/>
  <c r="J32" i="2"/>
  <c r="G32" i="2"/>
  <c r="J31" i="2"/>
  <c r="G31" i="2"/>
  <c r="J21" i="2"/>
  <c r="G21" i="2"/>
  <c r="D21" i="2"/>
  <c r="J20" i="2"/>
  <c r="G20" i="2"/>
  <c r="D20" i="2"/>
  <c r="J19" i="2"/>
  <c r="G19" i="2"/>
  <c r="D19" i="2"/>
  <c r="J18" i="2"/>
  <c r="G18" i="2"/>
  <c r="D18" i="2"/>
  <c r="J17" i="2"/>
  <c r="G17" i="2"/>
  <c r="D17" i="2"/>
  <c r="I16" i="2"/>
  <c r="H16" i="2"/>
  <c r="F16" i="2"/>
  <c r="E16" i="2"/>
  <c r="C16" i="2"/>
  <c r="B16" i="2"/>
  <c r="J7" i="2"/>
  <c r="G7" i="2"/>
  <c r="D7" i="2"/>
  <c r="E82" i="4" l="1"/>
  <c r="E75" i="4" s="1"/>
  <c r="E74" i="4" s="1"/>
  <c r="C19" i="3"/>
  <c r="M30" i="2"/>
  <c r="F82" i="4"/>
  <c r="F75" i="4" s="1"/>
  <c r="F74" i="4" s="1"/>
  <c r="J43" i="2"/>
  <c r="B8" i="4"/>
  <c r="J82" i="4"/>
  <c r="I82" i="4"/>
  <c r="I75" i="4" s="1"/>
  <c r="I74" i="4" s="1"/>
  <c r="D19" i="3"/>
  <c r="F30" i="2"/>
  <c r="G82" i="4"/>
  <c r="G75" i="4" s="1"/>
  <c r="G74" i="4" s="1"/>
  <c r="H82" i="4"/>
  <c r="C30" i="2"/>
  <c r="D8" i="4"/>
  <c r="B19" i="3"/>
  <c r="H30" i="2"/>
  <c r="B30" i="2"/>
  <c r="E30" i="2"/>
  <c r="G16" i="2"/>
  <c r="J16" i="2"/>
  <c r="G43" i="2"/>
  <c r="J37" i="2"/>
  <c r="D16" i="2"/>
  <c r="G37" i="2"/>
  <c r="I30" i="2"/>
  <c r="J75" i="4" l="1"/>
  <c r="J74" i="4" s="1"/>
  <c r="H75" i="4"/>
  <c r="H74" i="4" s="1"/>
  <c r="G30" i="2"/>
  <c r="D30" i="2"/>
  <c r="J30" i="2"/>
</calcChain>
</file>

<file path=xl/sharedStrings.xml><?xml version="1.0" encoding="utf-8"?>
<sst xmlns="http://schemas.openxmlformats.org/spreadsheetml/2006/main" count="821" uniqueCount="108">
  <si>
    <t>Nombre de travailleurs associatifs (personnes uniques)</t>
  </si>
  <si>
    <t>tableau 1-1</t>
  </si>
  <si>
    <t>2022/1</t>
  </si>
  <si>
    <t>2022/2</t>
  </si>
  <si>
    <t>2022/3</t>
  </si>
  <si>
    <t xml:space="preserve">Hommes </t>
  </si>
  <si>
    <t>Femmes</t>
  </si>
  <si>
    <t>Total</t>
  </si>
  <si>
    <r>
      <t xml:space="preserve">Nombre de travaileurs associatifs (personnes uniques) </t>
    </r>
    <r>
      <rPr>
        <b/>
        <vertAlign val="superscript"/>
        <sz val="11"/>
        <rFont val="Calibri"/>
        <family val="2"/>
        <scheme val="minor"/>
      </rPr>
      <t>(1)</t>
    </r>
  </si>
  <si>
    <t>Nombre de travailleurs associatifs selon la classe l'âge</t>
  </si>
  <si>
    <t>tableau 1-2</t>
  </si>
  <si>
    <r>
      <t xml:space="preserve">Nombre de travailleurs associatifs selon la classe d'âge </t>
    </r>
    <r>
      <rPr>
        <b/>
        <vertAlign val="superscript"/>
        <sz val="11"/>
        <rFont val="Calibri"/>
        <family val="2"/>
        <scheme val="minor"/>
      </rPr>
      <t>(2)</t>
    </r>
  </si>
  <si>
    <t>&lt;25</t>
  </si>
  <si>
    <t>25-39</t>
  </si>
  <si>
    <t>40-49</t>
  </si>
  <si>
    <t>50-64</t>
  </si>
  <si>
    <t>65+</t>
  </si>
  <si>
    <t>Nombre de travailleurs associatifs selon le lieu de domicile (province)</t>
  </si>
  <si>
    <t>tableau 1-3</t>
  </si>
  <si>
    <t>Nombre de travailleurs associatifs selon le lieu de domicile (total)</t>
  </si>
  <si>
    <t>Région Bruxelles Capitale:  total</t>
  </si>
  <si>
    <t>Anvers</t>
  </si>
  <si>
    <t>Limbourg</t>
  </si>
  <si>
    <t>Flandre Orientale</t>
  </si>
  <si>
    <t>Brabant Flamand</t>
  </si>
  <si>
    <t>Flandre Occidentale</t>
  </si>
  <si>
    <t>Région Flamande:  total</t>
  </si>
  <si>
    <t>Hainaut</t>
  </si>
  <si>
    <t>Liège</t>
  </si>
  <si>
    <t>Luxembourg</t>
  </si>
  <si>
    <t>Namur</t>
  </si>
  <si>
    <t>Brabant wallon</t>
  </si>
  <si>
    <t>Région Wallonne: total</t>
  </si>
  <si>
    <t>Inconnu</t>
  </si>
  <si>
    <t>Nombre d'utilisateurs du travail associatif</t>
  </si>
  <si>
    <t>tableau 2-1</t>
  </si>
  <si>
    <r>
      <t xml:space="preserve"> Nombre d'utilisateurs du travail associatif (total) </t>
    </r>
    <r>
      <rPr>
        <b/>
        <vertAlign val="superscript"/>
        <sz val="11"/>
        <rFont val="Calibri"/>
        <family val="2"/>
        <scheme val="minor"/>
      </rPr>
      <t>(1)</t>
    </r>
  </si>
  <si>
    <t>Association/services publics (avec numéro d'entreprise)</t>
  </si>
  <si>
    <t>asbl &amp; fondations</t>
  </si>
  <si>
    <t>services publics</t>
  </si>
  <si>
    <t>Association de fait (sans numéro d'entreprise)</t>
  </si>
  <si>
    <t>Nombre d'utilisateurs du travail associatif selon la localisation (province) de l'utilisateur.</t>
  </si>
  <si>
    <t>tableau 2-2</t>
  </si>
  <si>
    <r>
      <t xml:space="preserve">Nombre d'utilisateurs selon la localisation de l'utilisateur (total ) </t>
    </r>
    <r>
      <rPr>
        <b/>
        <vertAlign val="superscript"/>
        <sz val="11"/>
        <rFont val="Calibri"/>
        <family val="2"/>
        <scheme val="minor"/>
      </rPr>
      <t>(1)</t>
    </r>
  </si>
  <si>
    <t>Région Bruxelles Capitale - total</t>
  </si>
  <si>
    <t>Région Flamande -  total</t>
  </si>
  <si>
    <t>Région Wallonne - total</t>
  </si>
  <si>
    <t>inconnu</t>
  </si>
  <si>
    <t xml:space="preserve">Répartition du nombre d’utilisateurs, du nombre de travailleurs associatifs et heures prestées selon le type d’activité </t>
  </si>
  <si>
    <t>tableau 3</t>
  </si>
  <si>
    <r>
      <t xml:space="preserve">Nombre d'uilisateurs </t>
    </r>
    <r>
      <rPr>
        <b/>
        <vertAlign val="superscript"/>
        <sz val="10"/>
        <rFont val="Calibri"/>
        <family val="2"/>
        <scheme val="minor"/>
      </rPr>
      <t>(2)</t>
    </r>
  </si>
  <si>
    <t xml:space="preserve">Nombre de travailleurs associatifs </t>
  </si>
  <si>
    <t xml:space="preserve">Nombre d'heures  </t>
  </si>
  <si>
    <t>Association / services publics (avec numéro d'entreprise)</t>
  </si>
  <si>
    <t>activités sportives</t>
  </si>
  <si>
    <t>activités socio-culturelles</t>
  </si>
  <si>
    <t>-</t>
  </si>
  <si>
    <t>activités culturelles</t>
  </si>
  <si>
    <r>
      <rPr>
        <i/>
        <vertAlign val="superscript"/>
        <sz val="9"/>
        <rFont val="Calibri"/>
        <family val="2"/>
        <scheme val="minor"/>
      </rPr>
      <t xml:space="preserve">(1) </t>
    </r>
    <r>
      <rPr>
        <i/>
        <sz val="9"/>
        <rFont val="Calibri"/>
        <family val="2"/>
        <scheme val="minor"/>
      </rPr>
      <t xml:space="preserve"> Le nombre total de ce tableau est un peu plus élévé que celui des tableaux 1 vu qu'un seul travailleur associatif peut exercer plusieurs activités</t>
    </r>
  </si>
  <si>
    <r>
      <rPr>
        <i/>
        <vertAlign val="superscript"/>
        <sz val="9"/>
        <rFont val="Calibri"/>
        <family val="2"/>
        <scheme val="minor"/>
      </rPr>
      <t xml:space="preserve">(2) </t>
    </r>
    <r>
      <rPr>
        <i/>
        <sz val="9"/>
        <rFont val="Calibri"/>
        <family val="2"/>
        <scheme val="minor"/>
      </rPr>
      <t>Le nombre d'utilisateurs est un peu plus élévé que celui des tableaux 2 étant donné qu'un seul utilisateur peut avoir avoir recours à plusieurs activités</t>
    </r>
  </si>
  <si>
    <t>Répartition du nombre d’utilisateurs, du nombre de travailleurs associatifs selon le type d’activité et la forme juridique de l’organisation</t>
  </si>
  <si>
    <t>tableau 4</t>
  </si>
  <si>
    <t>Nombre d'heures</t>
  </si>
  <si>
    <t xml:space="preserve">Association / services publics (avec numéro d'entreprise) </t>
  </si>
  <si>
    <t xml:space="preserve">Association de fait ( sans numéro d'entreprise) </t>
  </si>
  <si>
    <t>le nombre total de ce tableau est un peu plus élévé à celui des tableaux étant donné qu'un seul utilisateur peut avoir avoir recours à plusieurs activités</t>
  </si>
  <si>
    <r>
      <t xml:space="preserve">Nombre d'utilisateurs, travailleurs associatifs et heures prestées par type d'activité: total </t>
    </r>
    <r>
      <rPr>
        <b/>
        <vertAlign val="superscript"/>
        <sz val="11"/>
        <rFont val="Calibri"/>
        <family val="2"/>
        <scheme val="minor"/>
      </rPr>
      <t>(1)</t>
    </r>
  </si>
  <si>
    <r>
      <rPr>
        <i/>
        <vertAlign val="superscript"/>
        <sz val="8"/>
        <rFont val="Calibri"/>
        <family val="2"/>
        <scheme val="minor"/>
      </rPr>
      <t>(1)</t>
    </r>
    <r>
      <rPr>
        <i/>
        <sz val="8"/>
        <rFont val="Calibri"/>
        <family val="2"/>
        <scheme val="minor"/>
      </rPr>
      <t xml:space="preserve">Le nombre total d'utilisateurs de ce tableau ne correspond pas à celui des autres tableaux car chaque utilisateur n'est compté qu'une seule fois. </t>
    </r>
  </si>
  <si>
    <r>
      <rPr>
        <i/>
        <vertAlign val="superscript"/>
        <sz val="8"/>
        <rFont val="Calibri"/>
        <family val="2"/>
        <scheme val="minor"/>
      </rPr>
      <t>(1)</t>
    </r>
    <r>
      <rPr>
        <i/>
        <sz val="8"/>
        <rFont val="Calibri"/>
        <family val="2"/>
        <scheme val="minor"/>
      </rPr>
      <t xml:space="preserve"> Le nombre total d'utilisateurs de ce tableau ne correspond pas à celui des autres tableaux car chaque utilisateur (association) n'est compté qu'une seule fois. </t>
    </r>
  </si>
  <si>
    <r>
      <rPr>
        <i/>
        <vertAlign val="superscript"/>
        <sz val="8"/>
        <rFont val="Calibri"/>
        <family val="2"/>
        <scheme val="minor"/>
      </rPr>
      <t>(1)</t>
    </r>
    <r>
      <rPr>
        <i/>
        <sz val="8"/>
        <rFont val="Calibri"/>
        <family val="2"/>
        <scheme val="minor"/>
      </rPr>
      <t xml:space="preserve"> Les nombres totaux de ce tableau ne correspondent pas à ceux indiqués dans les autres tableaux car chaque travailleur associatif  n'est compté qu'une seule fois même s'il a exercé des activités au sein de plusieurs organisations ou apparait avec plusieurs statuts différents durant le trimestre en question. </t>
    </r>
  </si>
  <si>
    <r>
      <rPr>
        <i/>
        <vertAlign val="superscript"/>
        <sz val="8"/>
        <rFont val="Calibri"/>
        <family val="2"/>
        <scheme val="minor"/>
      </rPr>
      <t>(2)</t>
    </r>
    <r>
      <rPr>
        <i/>
        <sz val="8"/>
        <rFont val="Calibri"/>
        <family val="2"/>
        <scheme val="minor"/>
      </rPr>
      <t xml:space="preserve"> Si l'âge d'un travailleur associatif est inconnu, cette personne est reprise dans la classe d'âge &lt;25</t>
    </r>
  </si>
  <si>
    <r>
      <rPr>
        <i/>
        <vertAlign val="superscript"/>
        <sz val="8"/>
        <rFont val="Calibri"/>
        <family val="2"/>
        <scheme val="minor"/>
      </rPr>
      <t>(1)</t>
    </r>
    <r>
      <rPr>
        <i/>
        <sz val="8"/>
        <rFont val="Calibri"/>
        <family val="2"/>
        <scheme val="minor"/>
      </rPr>
      <t xml:space="preserve"> Le nombre total de ce tableau est un peu plus élévé que celui des tableaux 1 vu qu'un seul travailleur associatif peut exercer plusieurs activités</t>
    </r>
  </si>
  <si>
    <r>
      <rPr>
        <i/>
        <vertAlign val="superscript"/>
        <sz val="8"/>
        <rFont val="Calibri"/>
        <family val="2"/>
        <scheme val="minor"/>
      </rPr>
      <t>(2)</t>
    </r>
    <r>
      <rPr>
        <i/>
        <sz val="8"/>
        <rFont val="Calibri"/>
        <family val="2"/>
        <scheme val="minor"/>
      </rPr>
      <t xml:space="preserve"> Le nombre total d'utilisateurs de ce tableau est un peu plus élévé que celui des tableaux 2 étant donné qu'un seul utilisateur peut avoir avoir recours à plusieurs activités</t>
    </r>
  </si>
  <si>
    <r>
      <t>Travail associatif selon la forme juridique et le type d'activité: total</t>
    </r>
    <r>
      <rPr>
        <b/>
        <sz val="12"/>
        <rFont val="Calibri"/>
        <family val="2"/>
        <scheme val="minor"/>
      </rPr>
      <t xml:space="preserve"> </t>
    </r>
    <r>
      <rPr>
        <b/>
        <vertAlign val="superscript"/>
        <sz val="12"/>
        <rFont val="Calibri"/>
        <family val="2"/>
        <scheme val="minor"/>
      </rPr>
      <t>(1)</t>
    </r>
  </si>
  <si>
    <r>
      <t xml:space="preserve">sociétés &amp; autres </t>
    </r>
    <r>
      <rPr>
        <vertAlign val="superscript"/>
        <sz val="11"/>
        <rFont val="Calibri"/>
        <family val="2"/>
        <scheme val="minor"/>
      </rPr>
      <t>(2)</t>
    </r>
  </si>
  <si>
    <r>
      <rPr>
        <i/>
        <vertAlign val="superscript"/>
        <sz val="9"/>
        <rFont val="Calibri"/>
        <family val="2"/>
        <scheme val="minor"/>
      </rPr>
      <t xml:space="preserve">(2)  </t>
    </r>
    <r>
      <rPr>
        <i/>
        <sz val="9"/>
        <rFont val="Calibri"/>
        <family val="2"/>
        <scheme val="minor"/>
      </rPr>
      <t>Cette catégorie reprend entre autres les entités avec un BCE mais sans forme juridique.</t>
    </r>
  </si>
  <si>
    <r>
      <t>sociétés et autres</t>
    </r>
    <r>
      <rPr>
        <b/>
        <vertAlign val="superscript"/>
        <sz val="11"/>
        <rFont val="Calibri"/>
        <family val="2"/>
        <scheme val="minor"/>
      </rPr>
      <t xml:space="preserve"> (3)</t>
    </r>
  </si>
  <si>
    <r>
      <rPr>
        <i/>
        <vertAlign val="superscript"/>
        <sz val="9"/>
        <rFont val="Calibri"/>
        <family val="2"/>
        <scheme val="minor"/>
      </rPr>
      <t xml:space="preserve">(3)  </t>
    </r>
    <r>
      <rPr>
        <i/>
        <sz val="9"/>
        <rFont val="Calibri"/>
        <family val="2"/>
        <scheme val="minor"/>
      </rPr>
      <t>Cette catégorie reprend entre autres les entités avec un BCE mais sans forme juridique.</t>
    </r>
  </si>
  <si>
    <t>Nombre d'utilisateurs, nombre de travailleurs associatifs et heures prestées</t>
  </si>
  <si>
    <t xml:space="preserve"> selon le nombre de travailleurs associatifs occupés </t>
  </si>
  <si>
    <t>tableau 5</t>
  </si>
  <si>
    <r>
      <t xml:space="preserve">Nombre d'utilisateurs </t>
    </r>
    <r>
      <rPr>
        <b/>
        <vertAlign val="superscript"/>
        <sz val="10"/>
        <rFont val="Calibri"/>
        <family val="2"/>
        <scheme val="minor"/>
      </rPr>
      <t>(1)</t>
    </r>
  </si>
  <si>
    <r>
      <t>Nombre de travailleurs associatifs</t>
    </r>
    <r>
      <rPr>
        <b/>
        <vertAlign val="superscript"/>
        <sz val="10"/>
        <rFont val="Calibri"/>
        <family val="2"/>
        <scheme val="minor"/>
      </rPr>
      <t xml:space="preserve"> (2)</t>
    </r>
  </si>
  <si>
    <t>avec 1 travailleur associatif</t>
  </si>
  <si>
    <t>avec 2 jusqu'à 5 travailleurs associatifs</t>
  </si>
  <si>
    <t>avec 6 jusqu'à 10 travailleurs associatifs</t>
  </si>
  <si>
    <t>avec 11 jusqu'à 20 travailleurs associatifs</t>
  </si>
  <si>
    <t>plus de 20 travailleurs associatifs</t>
  </si>
  <si>
    <r>
      <rPr>
        <i/>
        <vertAlign val="superscript"/>
        <sz val="9"/>
        <rFont val="Calibri"/>
        <family val="2"/>
        <scheme val="minor"/>
      </rPr>
      <t>(1)</t>
    </r>
    <r>
      <rPr>
        <i/>
        <sz val="9"/>
        <rFont val="Calibri"/>
        <family val="2"/>
        <scheme val="minor"/>
      </rPr>
      <t xml:space="preserve"> Chaque utilisateur actif durant ce trimestre n'est compté qu'une seule fois. </t>
    </r>
  </si>
  <si>
    <r>
      <rPr>
        <i/>
        <vertAlign val="superscript"/>
        <sz val="9"/>
        <rFont val="Calibri"/>
        <family val="2"/>
        <scheme val="minor"/>
      </rPr>
      <t xml:space="preserve">(2) </t>
    </r>
    <r>
      <rPr>
        <i/>
        <sz val="9"/>
        <rFont val="Calibri"/>
        <family val="2"/>
        <scheme val="minor"/>
      </rPr>
      <t>Un travailleur associatif occupé durant ce trimestre chez plusieurs utilisateurs est compté plusieurs fois.</t>
    </r>
  </si>
  <si>
    <t>Nombre d'utilisateurs, de travailleur associatifs, heures prestées: (total)</t>
  </si>
  <si>
    <t>2022/4</t>
  </si>
  <si>
    <t>Mannen</t>
  </si>
  <si>
    <t>Vrouwen</t>
  </si>
  <si>
    <t>Totaal</t>
  </si>
  <si>
    <t>2023/1</t>
  </si>
  <si>
    <t>2023/2</t>
  </si>
  <si>
    <t>2023/3</t>
  </si>
  <si>
    <t>2023/4</t>
  </si>
  <si>
    <t>2024/1</t>
  </si>
  <si>
    <t>2024/2</t>
  </si>
  <si>
    <t>2024/3</t>
  </si>
  <si>
    <t>2024/4</t>
  </si>
  <si>
    <t>2025/1</t>
  </si>
  <si>
    <t>2025/2</t>
  </si>
  <si>
    <t>2025/3</t>
  </si>
  <si>
    <t>2025/4</t>
  </si>
  <si>
    <t>2026/1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</si>
</sst>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b/>
      <vertAlign val="superscript"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9"/>
      <name val="Calibri"/>
      <family val="2"/>
      <scheme val="minor"/>
    </font>
    <font>
      <i/>
      <vertAlign val="superscript"/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  <scheme val="minor"/>
    </font>
    <font>
      <b/>
      <i/>
      <sz val="10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vertAlign val="superscript"/>
      <sz val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name val="Calibri"/>
      <family val="2"/>
      <scheme val="minor"/>
    </font>
    <font>
      <b/>
      <vertAlign val="superscript"/>
      <sz val="12"/>
      <name val="Calibri"/>
      <family val="2"/>
      <scheme val="minor"/>
    </font>
    <font>
      <i/>
      <sz val="8"/>
      <name val="Calibri"/>
      <family val="2"/>
      <scheme val="minor"/>
    </font>
    <font>
      <i/>
      <vertAlign val="superscript"/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8"/>
      <name val="Calibri"/>
      <family val="2"/>
      <scheme val="minor"/>
    </font>
    <font>
      <sz val="16"/>
      <name val="Calibri"/>
      <family val="2"/>
      <scheme val="minor"/>
    </font>
    <font>
      <b/>
      <i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67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double">
        <color auto="1"/>
      </right>
      <top style="thin">
        <color indexed="22"/>
      </top>
      <bottom style="thin">
        <color indexed="22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/>
      <bottom style="thin">
        <color theme="4" tint="0.39997558519241921"/>
      </bottom>
      <diagonal/>
    </border>
    <border>
      <left style="thin">
        <color auto="1"/>
      </left>
      <right style="double">
        <color auto="1"/>
      </right>
      <top/>
      <bottom style="thin">
        <color theme="4" tint="0.3999755851924192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thin">
        <color theme="4" tint="0.39997558519241921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double">
        <color auto="1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double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theme="4" tint="0.39997558519241921"/>
      </bottom>
      <diagonal/>
    </border>
    <border>
      <left style="thin">
        <color auto="1"/>
      </left>
      <right/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double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theme="4" tint="0.39997558519241921"/>
      </bottom>
      <diagonal/>
    </border>
    <border>
      <left style="thin">
        <color auto="1"/>
      </left>
      <right style="medium">
        <color indexed="64"/>
      </right>
      <top/>
      <bottom style="thin">
        <color theme="4" tint="0.39997558519241921"/>
      </bottom>
      <diagonal/>
    </border>
    <border>
      <left style="medium">
        <color indexed="64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double">
        <color auto="1"/>
      </right>
      <top style="thin">
        <color indexed="22"/>
      </top>
      <bottom style="thin">
        <color indexed="22"/>
      </bottom>
      <diagonal/>
    </border>
    <border>
      <left style="double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double">
        <color auto="1"/>
      </left>
      <right style="thin">
        <color auto="1"/>
      </right>
      <top/>
      <bottom style="medium">
        <color indexed="64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double">
        <color auto="1"/>
      </right>
      <top style="medium">
        <color indexed="64"/>
      </top>
      <bottom style="thin">
        <color auto="1"/>
      </bottom>
      <diagonal/>
    </border>
    <border>
      <left style="double">
        <color auto="1"/>
      </left>
      <right/>
      <top style="medium">
        <color indexed="64"/>
      </top>
      <bottom style="double">
        <color auto="1"/>
      </bottom>
      <diagonal/>
    </border>
    <border>
      <left/>
      <right/>
      <top style="medium">
        <color indexed="64"/>
      </top>
      <bottom style="double">
        <color auto="1"/>
      </bottom>
      <diagonal/>
    </border>
    <border>
      <left/>
      <right style="medium">
        <color indexed="64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double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double">
        <color auto="1"/>
      </bottom>
      <diagonal/>
    </border>
    <border>
      <left/>
      <right style="double">
        <color auto="1"/>
      </right>
      <top style="medium">
        <color indexed="64"/>
      </top>
      <bottom style="double">
        <color auto="1"/>
      </bottom>
      <diagonal/>
    </border>
    <border>
      <left style="medium">
        <color indexed="64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double">
        <color auto="1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double">
        <color auto="1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theme="4" tint="0.39997558519241921"/>
      </bottom>
      <diagonal/>
    </border>
    <border>
      <left/>
      <right style="thin">
        <color auto="1"/>
      </right>
      <top style="thin">
        <color indexed="22"/>
      </top>
      <bottom style="thin">
        <color indexed="22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1" fillId="0" borderId="0"/>
    <xf numFmtId="0" fontId="18" fillId="0" borderId="0"/>
    <xf numFmtId="0" fontId="11" fillId="0" borderId="0"/>
    <xf numFmtId="0" fontId="1" fillId="0" borderId="0"/>
    <xf numFmtId="0" fontId="11" fillId="0" borderId="0"/>
    <xf numFmtId="0" fontId="33" fillId="0" borderId="0"/>
  </cellStyleXfs>
  <cellXfs count="469">
    <xf numFmtId="0" fontId="0" fillId="0" borderId="0" xfId="0"/>
    <xf numFmtId="0" fontId="3" fillId="0" borderId="0" xfId="1" applyFont="1" applyAlignment="1">
      <alignment vertical="center"/>
    </xf>
    <xf numFmtId="3" fontId="3" fillId="0" borderId="0" xfId="1" applyNumberFormat="1" applyFont="1" applyAlignment="1">
      <alignment horizontal="center" vertical="center"/>
    </xf>
    <xf numFmtId="3" fontId="4" fillId="0" borderId="0" xfId="1" applyNumberFormat="1" applyFont="1" applyAlignment="1">
      <alignment horizontal="center" vertical="center" wrapText="1"/>
    </xf>
    <xf numFmtId="3" fontId="3" fillId="0" borderId="5" xfId="1" applyNumberFormat="1" applyFont="1" applyBorder="1" applyAlignment="1">
      <alignment horizontal="center" vertical="center"/>
    </xf>
    <xf numFmtId="3" fontId="3" fillId="0" borderId="6" xfId="1" applyNumberFormat="1" applyFont="1" applyBorder="1" applyAlignment="1">
      <alignment horizontal="center" vertical="center"/>
    </xf>
    <xf numFmtId="0" fontId="5" fillId="2" borderId="8" xfId="1" applyFont="1" applyFill="1" applyBorder="1" applyAlignment="1">
      <alignment vertical="center"/>
    </xf>
    <xf numFmtId="3" fontId="3" fillId="2" borderId="9" xfId="0" applyNumberFormat="1" applyFont="1" applyFill="1" applyBorder="1" applyAlignment="1">
      <alignment horizontal="center" vertical="center"/>
    </xf>
    <xf numFmtId="3" fontId="3" fillId="2" borderId="10" xfId="0" applyNumberFormat="1" applyFont="1" applyFill="1" applyBorder="1" applyAlignment="1">
      <alignment horizontal="center" vertical="center"/>
    </xf>
    <xf numFmtId="3" fontId="5" fillId="2" borderId="11" xfId="1" applyNumberFormat="1" applyFont="1" applyFill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left" vertical="top" wrapText="1"/>
    </xf>
    <xf numFmtId="0" fontId="8" fillId="0" borderId="0" xfId="1" applyFont="1" applyAlignment="1">
      <alignment horizontal="center" vertical="top" wrapText="1"/>
    </xf>
    <xf numFmtId="0" fontId="10" fillId="0" borderId="0" xfId="1" applyFont="1" applyAlignment="1">
      <alignment vertical="center"/>
    </xf>
    <xf numFmtId="0" fontId="3" fillId="0" borderId="0" xfId="1" applyFont="1" applyAlignment="1">
      <alignment horizontal="left" vertical="top" wrapText="1"/>
    </xf>
    <xf numFmtId="3" fontId="10" fillId="0" borderId="0" xfId="1" applyNumberFormat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5" fillId="2" borderId="20" xfId="0" applyFont="1" applyFill="1" applyBorder="1" applyAlignment="1">
      <alignment horizontal="left" vertical="center"/>
    </xf>
    <xf numFmtId="0" fontId="3" fillId="0" borderId="24" xfId="0" applyFont="1" applyBorder="1" applyAlignment="1">
      <alignment horizontal="left" vertical="center" indent="2"/>
    </xf>
    <xf numFmtId="0" fontId="3" fillId="0" borderId="8" xfId="0" applyFont="1" applyBorder="1" applyAlignment="1">
      <alignment horizontal="left" vertical="center" indent="2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3" fontId="3" fillId="0" borderId="30" xfId="1" applyNumberFormat="1" applyFont="1" applyBorder="1" applyAlignment="1">
      <alignment horizontal="center" vertical="center"/>
    </xf>
    <xf numFmtId="3" fontId="3" fillId="0" borderId="31" xfId="1" applyNumberFormat="1" applyFont="1" applyBorder="1" applyAlignment="1">
      <alignment horizontal="center" vertical="center"/>
    </xf>
    <xf numFmtId="0" fontId="3" fillId="0" borderId="37" xfId="0" applyFont="1" applyBorder="1" applyAlignment="1">
      <alignment horizontal="left" vertical="center" indent="5"/>
    </xf>
    <xf numFmtId="0" fontId="3" fillId="0" borderId="24" xfId="0" applyFont="1" applyBorder="1" applyAlignment="1">
      <alignment horizontal="left" vertical="center" indent="5"/>
    </xf>
    <xf numFmtId="0" fontId="5" fillId="0" borderId="0" xfId="0" applyFont="1" applyAlignment="1">
      <alignment horizontal="left" vertical="center" indent="2"/>
    </xf>
    <xf numFmtId="0" fontId="3" fillId="0" borderId="0" xfId="0" applyFont="1" applyAlignment="1">
      <alignment horizontal="center"/>
    </xf>
    <xf numFmtId="0" fontId="10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2" fillId="0" borderId="14" xfId="0" applyFont="1" applyBorder="1" applyAlignment="1">
      <alignment horizontal="center"/>
    </xf>
    <xf numFmtId="3" fontId="3" fillId="0" borderId="16" xfId="1" applyNumberFormat="1" applyFont="1" applyBorder="1" applyAlignment="1">
      <alignment horizontal="center" vertical="center"/>
    </xf>
    <xf numFmtId="3" fontId="3" fillId="0" borderId="17" xfId="1" applyNumberFormat="1" applyFont="1" applyBorder="1" applyAlignment="1">
      <alignment horizontal="center" vertical="center"/>
    </xf>
    <xf numFmtId="3" fontId="5" fillId="2" borderId="23" xfId="0" applyNumberFormat="1" applyFont="1" applyFill="1" applyBorder="1" applyAlignment="1">
      <alignment horizontal="center" vertical="center"/>
    </xf>
    <xf numFmtId="0" fontId="4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8" fillId="0" borderId="0" xfId="2" applyFont="1" applyAlignment="1">
      <alignment horizontal="left" vertical="center" wrapText="1"/>
    </xf>
    <xf numFmtId="0" fontId="8" fillId="0" borderId="0" xfId="2" applyFont="1" applyAlignment="1">
      <alignment horizontal="center" vertical="center" wrapText="1"/>
    </xf>
    <xf numFmtId="0" fontId="14" fillId="0" borderId="0" xfId="2" applyFont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5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0" fontId="0" fillId="0" borderId="0" xfId="0" applyAlignment="1">
      <alignment horizontal="center"/>
    </xf>
    <xf numFmtId="0" fontId="5" fillId="2" borderId="33" xfId="1" applyFont="1" applyFill="1" applyBorder="1" applyAlignment="1">
      <alignment horizontal="left" vertical="center" wrapText="1"/>
    </xf>
    <xf numFmtId="3" fontId="5" fillId="2" borderId="36" xfId="1" applyNumberFormat="1" applyFont="1" applyFill="1" applyBorder="1" applyAlignment="1">
      <alignment horizontal="center" vertical="center"/>
    </xf>
    <xf numFmtId="0" fontId="5" fillId="0" borderId="0" xfId="2" applyFont="1" applyAlignment="1">
      <alignment vertical="center"/>
    </xf>
    <xf numFmtId="0" fontId="16" fillId="0" borderId="0" xfId="2" applyFont="1" applyAlignment="1">
      <alignment vertical="center"/>
    </xf>
    <xf numFmtId="3" fontId="18" fillId="0" borderId="39" xfId="4" applyNumberFormat="1" applyBorder="1" applyAlignment="1">
      <alignment horizontal="center"/>
    </xf>
    <xf numFmtId="3" fontId="18" fillId="0" borderId="40" xfId="4" applyNumberFormat="1" applyBorder="1" applyAlignment="1">
      <alignment horizontal="center"/>
    </xf>
    <xf numFmtId="3" fontId="3" fillId="0" borderId="10" xfId="4" applyNumberFormat="1" applyFont="1" applyBorder="1" applyAlignment="1">
      <alignment horizontal="center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0" fontId="4" fillId="0" borderId="0" xfId="2" applyFont="1" applyAlignment="1">
      <alignment horizontal="center"/>
    </xf>
    <xf numFmtId="0" fontId="19" fillId="0" borderId="0" xfId="2" applyFont="1" applyAlignment="1">
      <alignment vertical="center"/>
    </xf>
    <xf numFmtId="3" fontId="3" fillId="0" borderId="44" xfId="4" applyNumberFormat="1" applyFont="1" applyBorder="1" applyAlignment="1">
      <alignment horizontal="center"/>
    </xf>
    <xf numFmtId="0" fontId="18" fillId="0" borderId="38" xfId="4" applyBorder="1" applyAlignment="1">
      <alignment horizontal="center"/>
    </xf>
    <xf numFmtId="3" fontId="0" fillId="0" borderId="38" xfId="0" applyNumberFormat="1" applyBorder="1" applyAlignment="1">
      <alignment horizontal="center"/>
    </xf>
    <xf numFmtId="3" fontId="0" fillId="0" borderId="39" xfId="0" applyNumberFormat="1" applyBorder="1" applyAlignment="1">
      <alignment horizontal="center"/>
    </xf>
    <xf numFmtId="3" fontId="0" fillId="0" borderId="40" xfId="0" applyNumberFormat="1" applyBorder="1" applyAlignment="1">
      <alignment horizontal="center"/>
    </xf>
    <xf numFmtId="3" fontId="18" fillId="0" borderId="39" xfId="4" applyNumberFormat="1" applyBorder="1" applyAlignment="1">
      <alignment horizontal="center" vertical="center"/>
    </xf>
    <xf numFmtId="3" fontId="18" fillId="0" borderId="40" xfId="4" applyNumberFormat="1" applyBorder="1" applyAlignment="1">
      <alignment horizontal="center" vertical="center"/>
    </xf>
    <xf numFmtId="164" fontId="18" fillId="0" borderId="39" xfId="4" applyNumberFormat="1" applyBorder="1" applyAlignment="1">
      <alignment horizontal="center"/>
    </xf>
    <xf numFmtId="164" fontId="18" fillId="0" borderId="40" xfId="4" applyNumberFormat="1" applyBorder="1" applyAlignment="1">
      <alignment horizontal="center"/>
    </xf>
    <xf numFmtId="164" fontId="18" fillId="0" borderId="38" xfId="4" applyNumberFormat="1" applyBorder="1" applyAlignment="1">
      <alignment horizontal="center"/>
    </xf>
    <xf numFmtId="3" fontId="5" fillId="2" borderId="58" xfId="2" applyNumberFormat="1" applyFont="1" applyFill="1" applyBorder="1" applyAlignment="1">
      <alignment horizontal="center" vertical="center"/>
    </xf>
    <xf numFmtId="3" fontId="2" fillId="0" borderId="40" xfId="0" applyNumberFormat="1" applyFont="1" applyBorder="1" applyAlignment="1">
      <alignment horizontal="center"/>
    </xf>
    <xf numFmtId="3" fontId="2" fillId="2" borderId="60" xfId="0" applyNumberFormat="1" applyFont="1" applyFill="1" applyBorder="1" applyAlignment="1">
      <alignment horizontal="center"/>
    </xf>
    <xf numFmtId="3" fontId="2" fillId="2" borderId="39" xfId="0" applyNumberFormat="1" applyFont="1" applyFill="1" applyBorder="1" applyAlignment="1">
      <alignment horizontal="center"/>
    </xf>
    <xf numFmtId="3" fontId="2" fillId="2" borderId="40" xfId="0" applyNumberFormat="1" applyFont="1" applyFill="1" applyBorder="1" applyAlignment="1">
      <alignment horizontal="center"/>
    </xf>
    <xf numFmtId="3" fontId="2" fillId="2" borderId="61" xfId="0" applyNumberFormat="1" applyFont="1" applyFill="1" applyBorder="1" applyAlignment="1">
      <alignment horizontal="center"/>
    </xf>
    <xf numFmtId="3" fontId="2" fillId="2" borderId="62" xfId="0" applyNumberFormat="1" applyFont="1" applyFill="1" applyBorder="1" applyAlignment="1">
      <alignment horizontal="center"/>
    </xf>
    <xf numFmtId="3" fontId="13" fillId="2" borderId="39" xfId="4" applyNumberFormat="1" applyFont="1" applyFill="1" applyBorder="1" applyAlignment="1">
      <alignment horizontal="center"/>
    </xf>
    <xf numFmtId="3" fontId="13" fillId="2" borderId="40" xfId="4" applyNumberFormat="1" applyFont="1" applyFill="1" applyBorder="1" applyAlignment="1">
      <alignment horizontal="center"/>
    </xf>
    <xf numFmtId="3" fontId="13" fillId="2" borderId="39" xfId="4" applyNumberFormat="1" applyFont="1" applyFill="1" applyBorder="1" applyAlignment="1">
      <alignment horizontal="center" vertical="center"/>
    </xf>
    <xf numFmtId="3" fontId="13" fillId="2" borderId="40" xfId="4" applyNumberFormat="1" applyFont="1" applyFill="1" applyBorder="1" applyAlignment="1">
      <alignment horizontal="center" vertical="center"/>
    </xf>
    <xf numFmtId="164" fontId="18" fillId="2" borderId="39" xfId="4" applyNumberFormat="1" applyFill="1" applyBorder="1" applyAlignment="1">
      <alignment horizontal="center"/>
    </xf>
    <xf numFmtId="164" fontId="18" fillId="2" borderId="40" xfId="4" applyNumberFormat="1" applyFill="1" applyBorder="1" applyAlignment="1">
      <alignment horizontal="center"/>
    </xf>
    <xf numFmtId="3" fontId="13" fillId="2" borderId="38" xfId="4" applyNumberFormat="1" applyFont="1" applyFill="1" applyBorder="1" applyAlignment="1">
      <alignment horizontal="center"/>
    </xf>
    <xf numFmtId="0" fontId="24" fillId="0" borderId="0" xfId="0" applyFont="1"/>
    <xf numFmtId="0" fontId="22" fillId="0" borderId="0" xfId="1" applyFont="1" applyAlignment="1">
      <alignment horizontal="center" vertical="center"/>
    </xf>
    <xf numFmtId="0" fontId="25" fillId="0" borderId="13" xfId="0" applyFont="1" applyBorder="1" applyAlignment="1">
      <alignment horizontal="center"/>
    </xf>
    <xf numFmtId="0" fontId="22" fillId="0" borderId="0" xfId="1" applyFont="1" applyAlignment="1">
      <alignment vertical="center"/>
    </xf>
    <xf numFmtId="0" fontId="22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2" fillId="0" borderId="0" xfId="2" applyFont="1" applyAlignment="1">
      <alignment vertical="center"/>
    </xf>
    <xf numFmtId="0" fontId="26" fillId="0" borderId="0" xfId="2" applyFont="1" applyAlignment="1">
      <alignment horizontal="center" vertical="center"/>
    </xf>
    <xf numFmtId="0" fontId="26" fillId="0" borderId="0" xfId="2" applyFont="1" applyAlignment="1">
      <alignment vertical="center"/>
    </xf>
    <xf numFmtId="0" fontId="3" fillId="0" borderId="15" xfId="2" applyFont="1" applyBorder="1" applyAlignment="1">
      <alignment vertical="center"/>
    </xf>
    <xf numFmtId="0" fontId="5" fillId="2" borderId="63" xfId="0" applyFont="1" applyFill="1" applyBorder="1" applyAlignment="1">
      <alignment horizontal="left" vertical="center" indent="2"/>
    </xf>
    <xf numFmtId="0" fontId="3" fillId="0" borderId="50" xfId="0" applyFont="1" applyBorder="1" applyAlignment="1">
      <alignment horizontal="left" vertical="center" indent="5"/>
    </xf>
    <xf numFmtId="0" fontId="5" fillId="0" borderId="64" xfId="0" applyFont="1" applyBorder="1" applyAlignment="1">
      <alignment horizontal="left" vertical="center" indent="2"/>
    </xf>
    <xf numFmtId="3" fontId="5" fillId="2" borderId="59" xfId="0" applyNumberFormat="1" applyFont="1" applyFill="1" applyBorder="1" applyAlignment="1">
      <alignment horizontal="center" vertical="center"/>
    </xf>
    <xf numFmtId="0" fontId="5" fillId="0" borderId="0" xfId="2" applyFont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3" fontId="3" fillId="2" borderId="34" xfId="1" applyNumberFormat="1" applyFont="1" applyFill="1" applyBorder="1" applyAlignment="1">
      <alignment horizontal="center" vertical="center"/>
    </xf>
    <xf numFmtId="3" fontId="3" fillId="2" borderId="35" xfId="1" applyNumberFormat="1" applyFont="1" applyFill="1" applyBorder="1" applyAlignment="1">
      <alignment horizontal="center" vertical="center"/>
    </xf>
    <xf numFmtId="3" fontId="5" fillId="0" borderId="7" xfId="1" applyNumberFormat="1" applyFont="1" applyBorder="1" applyAlignment="1">
      <alignment horizontal="center" vertical="center"/>
    </xf>
    <xf numFmtId="0" fontId="27" fillId="0" borderId="0" xfId="1" applyFont="1" applyAlignment="1">
      <alignment horizontal="center" vertical="top" wrapText="1"/>
    </xf>
    <xf numFmtId="3" fontId="16" fillId="0" borderId="0" xfId="1" applyNumberFormat="1" applyFont="1" applyAlignment="1">
      <alignment horizontal="center" vertical="center"/>
    </xf>
    <xf numFmtId="3" fontId="5" fillId="0" borderId="18" xfId="1" applyNumberFormat="1" applyFont="1" applyBorder="1" applyAlignment="1">
      <alignment horizontal="center" vertical="center"/>
    </xf>
    <xf numFmtId="0" fontId="2" fillId="0" borderId="2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8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3" fontId="5" fillId="0" borderId="32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3" fontId="5" fillId="0" borderId="0" xfId="1" applyNumberFormat="1" applyFont="1" applyAlignment="1">
      <alignment horizontal="center" vertical="center"/>
    </xf>
    <xf numFmtId="3" fontId="29" fillId="0" borderId="0" xfId="1" applyNumberFormat="1" applyFont="1" applyAlignment="1">
      <alignment horizontal="center" vertical="center" wrapText="1"/>
    </xf>
    <xf numFmtId="0" fontId="28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30" fillId="0" borderId="0" xfId="1" applyFont="1" applyAlignment="1">
      <alignment horizontal="center" vertical="center"/>
    </xf>
    <xf numFmtId="0" fontId="2" fillId="0" borderId="0" xfId="0" applyFont="1" applyAlignment="1">
      <alignment horizontal="center"/>
    </xf>
    <xf numFmtId="3" fontId="3" fillId="2" borderId="21" xfId="0" applyNumberFormat="1" applyFont="1" applyFill="1" applyBorder="1" applyAlignment="1">
      <alignment horizontal="center" vertical="center"/>
    </xf>
    <xf numFmtId="3" fontId="3" fillId="2" borderId="22" xfId="0" applyNumberFormat="1" applyFont="1" applyFill="1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24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5" fillId="2" borderId="24" xfId="0" applyFont="1" applyFill="1" applyBorder="1" applyAlignment="1">
      <alignment horizontal="left" vertical="center" indent="2"/>
    </xf>
    <xf numFmtId="3" fontId="5" fillId="2" borderId="4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center" indent="2"/>
    </xf>
    <xf numFmtId="0" fontId="5" fillId="2" borderId="8" xfId="0" applyFont="1" applyFill="1" applyBorder="1" applyAlignment="1">
      <alignment horizontal="left" vertical="center" indent="2"/>
    </xf>
    <xf numFmtId="3" fontId="0" fillId="2" borderId="34" xfId="0" applyNumberFormat="1" applyFill="1" applyBorder="1" applyAlignment="1">
      <alignment horizontal="center"/>
    </xf>
    <xf numFmtId="3" fontId="0" fillId="2" borderId="35" xfId="0" applyNumberFormat="1" applyFill="1" applyBorder="1" applyAlignment="1">
      <alignment horizontal="center"/>
    </xf>
    <xf numFmtId="3" fontId="2" fillId="2" borderId="36" xfId="0" applyNumberFormat="1" applyFont="1" applyFill="1" applyBorder="1" applyAlignment="1">
      <alignment horizontal="center"/>
    </xf>
    <xf numFmtId="3" fontId="18" fillId="2" borderId="41" xfId="0" applyNumberFormat="1" applyFont="1" applyFill="1" applyBorder="1" applyAlignment="1">
      <alignment horizontal="center" vertical="center"/>
    </xf>
    <xf numFmtId="3" fontId="18" fillId="2" borderId="42" xfId="0" applyNumberFormat="1" applyFont="1" applyFill="1" applyBorder="1" applyAlignment="1">
      <alignment horizontal="center" vertical="center"/>
    </xf>
    <xf numFmtId="3" fontId="18" fillId="2" borderId="41" xfId="0" applyNumberFormat="1" applyFont="1" applyFill="1" applyBorder="1" applyAlignment="1">
      <alignment horizontal="center"/>
    </xf>
    <xf numFmtId="3" fontId="18" fillId="2" borderId="42" xfId="0" applyNumberFormat="1" applyFont="1" applyFill="1" applyBorder="1" applyAlignment="1">
      <alignment horizontal="center"/>
    </xf>
    <xf numFmtId="3" fontId="0" fillId="2" borderId="44" xfId="0" applyNumberFormat="1" applyFill="1" applyBorder="1" applyAlignment="1">
      <alignment horizontal="center"/>
    </xf>
    <xf numFmtId="3" fontId="0" fillId="2" borderId="10" xfId="0" applyNumberFormat="1" applyFill="1" applyBorder="1" applyAlignment="1">
      <alignment horizontal="center"/>
    </xf>
    <xf numFmtId="3" fontId="2" fillId="2" borderId="45" xfId="0" applyNumberFormat="1" applyFont="1" applyFill="1" applyBorder="1" applyAlignment="1">
      <alignment horizontal="center"/>
    </xf>
    <xf numFmtId="3" fontId="2" fillId="2" borderId="38" xfId="0" applyNumberFormat="1" applyFont="1" applyFill="1" applyBorder="1" applyAlignment="1">
      <alignment horizontal="center"/>
    </xf>
    <xf numFmtId="1" fontId="18" fillId="0" borderId="39" xfId="4" applyNumberFormat="1" applyBorder="1" applyAlignment="1">
      <alignment horizontal="center"/>
    </xf>
    <xf numFmtId="1" fontId="18" fillId="0" borderId="40" xfId="4" applyNumberFormat="1" applyBorder="1" applyAlignment="1">
      <alignment horizontal="center"/>
    </xf>
    <xf numFmtId="0" fontId="2" fillId="2" borderId="38" xfId="0" applyFont="1" applyFill="1" applyBorder="1" applyAlignment="1">
      <alignment horizontal="center" vertical="center"/>
    </xf>
    <xf numFmtId="0" fontId="5" fillId="2" borderId="39" xfId="2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3" fillId="0" borderId="0" xfId="4" applyFont="1"/>
    <xf numFmtId="0" fontId="4" fillId="0" borderId="0" xfId="4" applyFont="1" applyAlignment="1">
      <alignment horizontal="center"/>
    </xf>
    <xf numFmtId="3" fontId="3" fillId="0" borderId="0" xfId="4" applyNumberFormat="1" applyFont="1" applyAlignment="1">
      <alignment horizontal="center"/>
    </xf>
    <xf numFmtId="0" fontId="3" fillId="0" borderId="0" xfId="4" applyFont="1" applyAlignment="1">
      <alignment vertical="center"/>
    </xf>
    <xf numFmtId="0" fontId="16" fillId="0" borderId="0" xfId="4" applyFont="1" applyAlignment="1">
      <alignment vertical="center"/>
    </xf>
    <xf numFmtId="0" fontId="16" fillId="0" borderId="8" xfId="4" applyFont="1" applyBorder="1" applyAlignment="1">
      <alignment horizontal="center" vertical="center"/>
    </xf>
    <xf numFmtId="3" fontId="5" fillId="3" borderId="65" xfId="4" applyNumberFormat="1" applyFont="1" applyFill="1" applyBorder="1" applyAlignment="1">
      <alignment horizontal="left" vertical="center" wrapText="1"/>
    </xf>
    <xf numFmtId="3" fontId="13" fillId="3" borderId="30" xfId="4" applyNumberFormat="1" applyFont="1" applyFill="1" applyBorder="1" applyAlignment="1">
      <alignment horizontal="center" vertical="center"/>
    </xf>
    <xf numFmtId="0" fontId="5" fillId="0" borderId="0" xfId="4" applyFont="1" applyAlignment="1">
      <alignment vertical="center"/>
    </xf>
    <xf numFmtId="3" fontId="5" fillId="0" borderId="65" xfId="4" applyNumberFormat="1" applyFont="1" applyBorder="1" applyAlignment="1">
      <alignment horizontal="right"/>
    </xf>
    <xf numFmtId="0" fontId="5" fillId="0" borderId="0" xfId="4" applyFont="1"/>
    <xf numFmtId="0" fontId="3" fillId="0" borderId="24" xfId="4" applyFont="1" applyBorder="1" applyAlignment="1">
      <alignment horizontal="left" indent="4"/>
    </xf>
    <xf numFmtId="0" fontId="3" fillId="0" borderId="24" xfId="4" applyFont="1" applyBorder="1" applyAlignment="1">
      <alignment horizontal="left" indent="3"/>
    </xf>
    <xf numFmtId="0" fontId="8" fillId="0" borderId="0" xfId="4" quotePrefix="1" applyFont="1" applyAlignment="1">
      <alignment horizontal="left" vertical="top"/>
    </xf>
    <xf numFmtId="3" fontId="8" fillId="0" borderId="0" xfId="4" applyNumberFormat="1" applyFont="1" applyAlignment="1">
      <alignment horizontal="center" vertical="top"/>
    </xf>
    <xf numFmtId="0" fontId="8" fillId="0" borderId="0" xfId="4" applyFont="1" applyAlignment="1">
      <alignment horizontal="left" vertical="top"/>
    </xf>
    <xf numFmtId="0" fontId="3" fillId="0" borderId="0" xfId="4" applyFont="1" applyAlignment="1">
      <alignment horizontal="center"/>
    </xf>
    <xf numFmtId="3" fontId="13" fillId="3" borderId="31" xfId="4" applyNumberFormat="1" applyFont="1" applyFill="1" applyBorder="1" applyAlignment="1">
      <alignment horizontal="center" vertical="center"/>
    </xf>
    <xf numFmtId="3" fontId="13" fillId="3" borderId="32" xfId="4" applyNumberFormat="1" applyFont="1" applyFill="1" applyBorder="1" applyAlignment="1">
      <alignment horizontal="center" vertical="center"/>
    </xf>
    <xf numFmtId="3" fontId="5" fillId="0" borderId="38" xfId="4" applyNumberFormat="1" applyFont="1" applyBorder="1" applyAlignment="1">
      <alignment horizontal="center"/>
    </xf>
    <xf numFmtId="3" fontId="5" fillId="0" borderId="39" xfId="4" applyNumberFormat="1" applyFont="1" applyBorder="1" applyAlignment="1">
      <alignment horizontal="center"/>
    </xf>
    <xf numFmtId="3" fontId="5" fillId="0" borderId="40" xfId="4" applyNumberFormat="1" applyFont="1" applyBorder="1" applyAlignment="1">
      <alignment horizontal="center"/>
    </xf>
    <xf numFmtId="0" fontId="8" fillId="0" borderId="0" xfId="4" quotePrefix="1" applyFont="1" applyAlignment="1">
      <alignment horizontal="center" vertical="top"/>
    </xf>
    <xf numFmtId="3" fontId="3" fillId="0" borderId="38" xfId="4" applyNumberFormat="1" applyFont="1" applyBorder="1" applyAlignment="1">
      <alignment horizontal="center"/>
    </xf>
    <xf numFmtId="3" fontId="3" fillId="0" borderId="39" xfId="4" applyNumberFormat="1" applyFont="1" applyBorder="1" applyAlignment="1">
      <alignment horizontal="center"/>
    </xf>
    <xf numFmtId="3" fontId="3" fillId="0" borderId="40" xfId="4" applyNumberFormat="1" applyFont="1" applyBorder="1" applyAlignment="1">
      <alignment horizontal="center"/>
    </xf>
    <xf numFmtId="3" fontId="18" fillId="0" borderId="38" xfId="4" applyNumberFormat="1" applyBorder="1" applyAlignment="1">
      <alignment horizontal="center"/>
    </xf>
    <xf numFmtId="0" fontId="8" fillId="0" borderId="0" xfId="4" applyFont="1" applyAlignment="1">
      <alignment horizontal="center" vertical="top"/>
    </xf>
    <xf numFmtId="0" fontId="12" fillId="0" borderId="19" xfId="7" applyFont="1" applyBorder="1" applyAlignment="1">
      <alignment horizontal="center" wrapText="1"/>
    </xf>
    <xf numFmtId="3" fontId="5" fillId="2" borderId="65" xfId="4" applyNumberFormat="1" applyFont="1" applyFill="1" applyBorder="1" applyAlignment="1">
      <alignment horizontal="left" indent="1"/>
    </xf>
    <xf numFmtId="3" fontId="5" fillId="2" borderId="38" xfId="4" applyNumberFormat="1" applyFont="1" applyFill="1" applyBorder="1" applyAlignment="1">
      <alignment horizontal="center"/>
    </xf>
    <xf numFmtId="3" fontId="5" fillId="2" borderId="39" xfId="4" applyNumberFormat="1" applyFont="1" applyFill="1" applyBorder="1" applyAlignment="1">
      <alignment horizontal="center"/>
    </xf>
    <xf numFmtId="3" fontId="5" fillId="2" borderId="40" xfId="4" applyNumberFormat="1" applyFont="1" applyFill="1" applyBorder="1" applyAlignment="1">
      <alignment horizontal="center"/>
    </xf>
    <xf numFmtId="3" fontId="5" fillId="2" borderId="60" xfId="0" applyNumberFormat="1" applyFont="1" applyFill="1" applyBorder="1" applyAlignment="1">
      <alignment horizontal="center"/>
    </xf>
    <xf numFmtId="3" fontId="5" fillId="2" borderId="61" xfId="0" applyNumberFormat="1" applyFont="1" applyFill="1" applyBorder="1" applyAlignment="1">
      <alignment horizontal="center"/>
    </xf>
    <xf numFmtId="3" fontId="5" fillId="2" borderId="62" xfId="0" applyNumberFormat="1" applyFont="1" applyFill="1" applyBorder="1" applyAlignment="1">
      <alignment horizontal="center"/>
    </xf>
    <xf numFmtId="3" fontId="12" fillId="0" borderId="55" xfId="7" applyNumberFormat="1" applyFont="1" applyBorder="1" applyAlignment="1">
      <alignment horizontal="center" wrapText="1"/>
    </xf>
    <xf numFmtId="3" fontId="12" fillId="0" borderId="56" xfId="7" applyNumberFormat="1" applyFont="1" applyBorder="1" applyAlignment="1">
      <alignment horizontal="center" wrapText="1"/>
    </xf>
    <xf numFmtId="3" fontId="12" fillId="0" borderId="57" xfId="7" applyNumberFormat="1" applyFont="1" applyBorder="1" applyAlignment="1">
      <alignment horizontal="center" wrapText="1"/>
    </xf>
    <xf numFmtId="3" fontId="3" fillId="0" borderId="45" xfId="4" applyNumberFormat="1" applyFont="1" applyBorder="1" applyAlignment="1">
      <alignment horizontal="center"/>
    </xf>
    <xf numFmtId="0" fontId="3" fillId="0" borderId="8" xfId="4" applyFont="1" applyBorder="1" applyAlignment="1">
      <alignment horizontal="left" indent="4"/>
    </xf>
    <xf numFmtId="3" fontId="12" fillId="0" borderId="19" xfId="7" applyNumberFormat="1" applyFont="1" applyBorder="1" applyAlignment="1">
      <alignment horizontal="center" wrapText="1"/>
    </xf>
    <xf numFmtId="3" fontId="1" fillId="0" borderId="5" xfId="1" applyNumberFormat="1" applyBorder="1" applyAlignment="1">
      <alignment horizontal="center" vertical="center"/>
    </xf>
    <xf numFmtId="3" fontId="1" fillId="0" borderId="54" xfId="1" applyNumberFormat="1" applyBorder="1" applyAlignment="1">
      <alignment horizontal="center" vertical="center"/>
    </xf>
    <xf numFmtId="3" fontId="1" fillId="0" borderId="66" xfId="1" applyNumberFormat="1" applyBorder="1" applyAlignment="1">
      <alignment horizontal="center" vertical="center"/>
    </xf>
    <xf numFmtId="3" fontId="3" fillId="0" borderId="59" xfId="1" applyNumberFormat="1" applyFont="1" applyBorder="1" applyAlignment="1">
      <alignment horizontal="center" vertical="center"/>
    </xf>
    <xf numFmtId="3" fontId="2" fillId="0" borderId="27" xfId="0" applyNumberFormat="1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3" fontId="3" fillId="0" borderId="66" xfId="1" applyNumberFormat="1" applyFont="1" applyBorder="1" applyAlignment="1">
      <alignment horizontal="center" vertical="center"/>
    </xf>
    <xf numFmtId="3" fontId="3" fillId="2" borderId="53" xfId="1" applyNumberFormat="1" applyFont="1" applyFill="1" applyBorder="1" applyAlignment="1">
      <alignment horizontal="center" vertical="center"/>
    </xf>
    <xf numFmtId="3" fontId="3" fillId="2" borderId="54" xfId="1" applyNumberFormat="1" applyFont="1" applyFill="1" applyBorder="1" applyAlignment="1">
      <alignment horizontal="center" vertical="center"/>
    </xf>
    <xf numFmtId="3" fontId="5" fillId="2" borderId="59" xfId="1" applyNumberFormat="1" applyFont="1" applyFill="1" applyBorder="1" applyAlignment="1">
      <alignment horizontal="center" vertical="center"/>
    </xf>
    <xf numFmtId="3" fontId="0" fillId="2" borderId="53" xfId="0" applyNumberFormat="1" applyFill="1" applyBorder="1" applyAlignment="1">
      <alignment horizontal="center"/>
    </xf>
    <xf numFmtId="3" fontId="0" fillId="2" borderId="54" xfId="0" applyNumberFormat="1" applyFill="1" applyBorder="1" applyAlignment="1">
      <alignment horizontal="center"/>
    </xf>
    <xf numFmtId="3" fontId="2" fillId="2" borderId="59" xfId="0" applyNumberFormat="1" applyFont="1" applyFill="1" applyBorder="1" applyAlignment="1">
      <alignment horizontal="center"/>
    </xf>
    <xf numFmtId="0" fontId="5" fillId="2" borderId="67" xfId="0" applyFont="1" applyFill="1" applyBorder="1" applyAlignment="1">
      <alignment horizontal="left" vertical="center"/>
    </xf>
    <xf numFmtId="3" fontId="0" fillId="0" borderId="66" xfId="1" applyNumberFormat="1" applyFont="1" applyBorder="1" applyAlignment="1">
      <alignment horizontal="center" vertical="center"/>
    </xf>
    <xf numFmtId="0" fontId="34" fillId="0" borderId="19" xfId="5" applyFont="1" applyBorder="1" applyAlignment="1">
      <alignment horizontal="right" wrapText="1"/>
    </xf>
    <xf numFmtId="0" fontId="34" fillId="0" borderId="19" xfId="5" applyFont="1" applyBorder="1" applyAlignment="1">
      <alignment wrapText="1"/>
    </xf>
    <xf numFmtId="2" fontId="34" fillId="0" borderId="0" xfId="5" applyNumberFormat="1" applyFont="1" applyAlignment="1">
      <alignment horizontal="center"/>
    </xf>
    <xf numFmtId="0" fontId="32" fillId="0" borderId="69" xfId="8" applyFont="1" applyBorder="1" applyAlignment="1">
      <alignment horizontal="right" wrapText="1"/>
    </xf>
    <xf numFmtId="0" fontId="32" fillId="0" borderId="69" xfId="8" applyFont="1" applyBorder="1" applyAlignment="1">
      <alignment wrapText="1"/>
    </xf>
    <xf numFmtId="0" fontId="12" fillId="0" borderId="69" xfId="5" applyFont="1" applyBorder="1" applyAlignment="1">
      <alignment horizontal="right" wrapText="1"/>
    </xf>
    <xf numFmtId="0" fontId="12" fillId="0" borderId="69" xfId="5" applyFont="1" applyBorder="1" applyAlignment="1">
      <alignment wrapText="1"/>
    </xf>
    <xf numFmtId="0" fontId="5" fillId="2" borderId="71" xfId="2" applyFont="1" applyFill="1" applyBorder="1" applyAlignment="1">
      <alignment horizontal="left" vertical="center"/>
    </xf>
    <xf numFmtId="0" fontId="5" fillId="0" borderId="50" xfId="0" applyFont="1" applyBorder="1" applyAlignment="1">
      <alignment horizontal="left" vertical="center" indent="1"/>
    </xf>
    <xf numFmtId="0" fontId="3" fillId="0" borderId="50" xfId="0" applyFont="1" applyBorder="1" applyAlignment="1">
      <alignment horizontal="left" vertical="center" indent="3"/>
    </xf>
    <xf numFmtId="0" fontId="3" fillId="0" borderId="50" xfId="0" applyFont="1" applyBorder="1" applyAlignment="1">
      <alignment horizontal="left" vertical="top" wrapText="1" indent="3"/>
    </xf>
    <xf numFmtId="0" fontId="5" fillId="0" borderId="64" xfId="0" applyFont="1" applyBorder="1" applyAlignment="1">
      <alignment horizontal="left" vertical="center" indent="1"/>
    </xf>
    <xf numFmtId="3" fontId="5" fillId="0" borderId="84" xfId="2" quotePrefix="1" applyNumberFormat="1" applyFont="1" applyBorder="1" applyAlignment="1">
      <alignment horizontal="center" vertical="center"/>
    </xf>
    <xf numFmtId="3" fontId="5" fillId="0" borderId="85" xfId="2" quotePrefix="1" applyNumberFormat="1" applyFont="1" applyBorder="1" applyAlignment="1">
      <alignment horizontal="center" vertical="center"/>
    </xf>
    <xf numFmtId="3" fontId="5" fillId="0" borderId="86" xfId="2" quotePrefix="1" applyNumberFormat="1" applyFont="1" applyBorder="1" applyAlignment="1">
      <alignment horizontal="center" vertical="center"/>
    </xf>
    <xf numFmtId="3" fontId="5" fillId="2" borderId="87" xfId="0" applyNumberFormat="1" applyFont="1" applyFill="1" applyBorder="1" applyAlignment="1">
      <alignment horizontal="center" vertical="center"/>
    </xf>
    <xf numFmtId="3" fontId="5" fillId="2" borderId="88" xfId="0" applyNumberFormat="1" applyFont="1" applyFill="1" applyBorder="1" applyAlignment="1">
      <alignment horizontal="center" vertical="center"/>
    </xf>
    <xf numFmtId="3" fontId="5" fillId="2" borderId="89" xfId="0" applyNumberFormat="1" applyFont="1" applyFill="1" applyBorder="1" applyAlignment="1">
      <alignment horizontal="center" vertical="center"/>
    </xf>
    <xf numFmtId="3" fontId="5" fillId="0" borderId="87" xfId="0" applyNumberFormat="1" applyFont="1" applyBorder="1" applyAlignment="1">
      <alignment horizontal="center" vertical="center"/>
    </xf>
    <xf numFmtId="3" fontId="5" fillId="0" borderId="88" xfId="0" applyNumberFormat="1" applyFont="1" applyBorder="1" applyAlignment="1">
      <alignment horizontal="center" vertical="center"/>
    </xf>
    <xf numFmtId="3" fontId="5" fillId="0" borderId="89" xfId="0" applyNumberFormat="1" applyFont="1" applyBorder="1" applyAlignment="1">
      <alignment horizontal="center" vertical="center"/>
    </xf>
    <xf numFmtId="3" fontId="0" fillId="0" borderId="87" xfId="0" applyNumberFormat="1" applyBorder="1" applyAlignment="1">
      <alignment horizontal="center"/>
    </xf>
    <xf numFmtId="3" fontId="3" fillId="0" borderId="88" xfId="0" applyNumberFormat="1" applyFont="1" applyBorder="1" applyAlignment="1">
      <alignment horizontal="center"/>
    </xf>
    <xf numFmtId="3" fontId="12" fillId="0" borderId="88" xfId="3" applyNumberFormat="1" applyFont="1" applyBorder="1" applyAlignment="1">
      <alignment horizontal="center" wrapText="1"/>
    </xf>
    <xf numFmtId="3" fontId="12" fillId="0" borderId="89" xfId="3" applyNumberFormat="1" applyFont="1" applyBorder="1" applyAlignment="1">
      <alignment horizontal="center" wrapText="1"/>
    </xf>
    <xf numFmtId="0" fontId="0" fillId="0" borderId="87" xfId="0" applyBorder="1" applyAlignment="1">
      <alignment horizontal="center"/>
    </xf>
    <xf numFmtId="0" fontId="3" fillId="0" borderId="88" xfId="0" applyFont="1" applyBorder="1" applyAlignment="1">
      <alignment horizontal="center"/>
    </xf>
    <xf numFmtId="0" fontId="12" fillId="0" borderId="88" xfId="3" applyFont="1" applyBorder="1" applyAlignment="1">
      <alignment horizontal="center" wrapText="1"/>
    </xf>
    <xf numFmtId="0" fontId="12" fillId="0" borderId="89" xfId="3" applyFont="1" applyBorder="1" applyAlignment="1">
      <alignment horizontal="center" wrapText="1"/>
    </xf>
    <xf numFmtId="0" fontId="5" fillId="0" borderId="90" xfId="0" applyFont="1" applyBorder="1" applyAlignment="1">
      <alignment horizontal="center" vertical="center"/>
    </xf>
    <xf numFmtId="0" fontId="5" fillId="0" borderId="91" xfId="0" applyFont="1" applyBorder="1" applyAlignment="1">
      <alignment horizontal="center" vertical="center"/>
    </xf>
    <xf numFmtId="164" fontId="5" fillId="0" borderId="92" xfId="0" applyNumberFormat="1" applyFont="1" applyBorder="1" applyAlignment="1">
      <alignment horizontal="center" vertical="center"/>
    </xf>
    <xf numFmtId="3" fontId="3" fillId="0" borderId="87" xfId="0" applyNumberFormat="1" applyFont="1" applyBorder="1" applyAlignment="1">
      <alignment horizontal="center"/>
    </xf>
    <xf numFmtId="3" fontId="0" fillId="0" borderId="88" xfId="0" applyNumberFormat="1" applyBorder="1" applyAlignment="1">
      <alignment horizontal="center"/>
    </xf>
    <xf numFmtId="3" fontId="3" fillId="0" borderId="89" xfId="0" applyNumberFormat="1" applyFont="1" applyBorder="1" applyAlignment="1">
      <alignment horizontal="center"/>
    </xf>
    <xf numFmtId="0" fontId="3" fillId="0" borderId="87" xfId="0" applyFont="1" applyBorder="1" applyAlignment="1">
      <alignment horizontal="center"/>
    </xf>
    <xf numFmtId="0" fontId="0" fillId="0" borderId="88" xfId="0" applyBorder="1" applyAlignment="1">
      <alignment horizontal="center"/>
    </xf>
    <xf numFmtId="0" fontId="3" fillId="0" borderId="89" xfId="0" applyFont="1" applyBorder="1" applyAlignment="1">
      <alignment horizontal="center"/>
    </xf>
    <xf numFmtId="164" fontId="5" fillId="0" borderId="90" xfId="0" applyNumberFormat="1" applyFont="1" applyBorder="1" applyAlignment="1">
      <alignment horizontal="center" vertical="center"/>
    </xf>
    <xf numFmtId="164" fontId="5" fillId="0" borderId="91" xfId="0" applyNumberFormat="1" applyFont="1" applyBorder="1" applyAlignment="1">
      <alignment horizontal="center" vertical="center"/>
    </xf>
    <xf numFmtId="0" fontId="0" fillId="0" borderId="89" xfId="0" applyBorder="1" applyAlignment="1">
      <alignment horizontal="center"/>
    </xf>
    <xf numFmtId="0" fontId="5" fillId="2" borderId="87" xfId="0" applyFont="1" applyFill="1" applyBorder="1" applyAlignment="1">
      <alignment horizontal="center" vertical="center"/>
    </xf>
    <xf numFmtId="0" fontId="5" fillId="2" borderId="88" xfId="0" applyFont="1" applyFill="1" applyBorder="1" applyAlignment="1">
      <alignment horizontal="center" vertical="center"/>
    </xf>
    <xf numFmtId="0" fontId="5" fillId="2" borderId="88" xfId="0" applyFont="1" applyFill="1" applyBorder="1" applyAlignment="1">
      <alignment horizontal="center"/>
    </xf>
    <xf numFmtId="0" fontId="3" fillId="0" borderId="87" xfId="0" applyFont="1" applyBorder="1" applyAlignment="1">
      <alignment horizontal="center" vertical="center"/>
    </xf>
    <xf numFmtId="0" fontId="3" fillId="0" borderId="88" xfId="0" applyFont="1" applyBorder="1" applyAlignment="1">
      <alignment horizontal="center" vertical="center"/>
    </xf>
    <xf numFmtId="3" fontId="3" fillId="0" borderId="88" xfId="0" applyNumberFormat="1" applyFont="1" applyBorder="1" applyAlignment="1">
      <alignment horizontal="center" vertical="center"/>
    </xf>
    <xf numFmtId="3" fontId="3" fillId="0" borderId="89" xfId="0" applyNumberFormat="1" applyFont="1" applyBorder="1" applyAlignment="1">
      <alignment horizontal="center" vertical="center"/>
    </xf>
    <xf numFmtId="0" fontId="5" fillId="0" borderId="91" xfId="0" applyFont="1" applyBorder="1" applyAlignment="1">
      <alignment horizontal="center"/>
    </xf>
    <xf numFmtId="3" fontId="5" fillId="0" borderId="93" xfId="2" quotePrefix="1" applyNumberFormat="1" applyFont="1" applyBorder="1" applyAlignment="1">
      <alignment horizontal="center" vertical="center"/>
    </xf>
    <xf numFmtId="3" fontId="5" fillId="2" borderId="94" xfId="0" applyNumberFormat="1" applyFont="1" applyFill="1" applyBorder="1" applyAlignment="1">
      <alignment horizontal="center" vertical="center"/>
    </xf>
    <xf numFmtId="3" fontId="3" fillId="0" borderId="94" xfId="0" applyNumberFormat="1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/>
    </xf>
    <xf numFmtId="3" fontId="3" fillId="0" borderId="87" xfId="0" applyNumberFormat="1" applyFont="1" applyBorder="1" applyAlignment="1">
      <alignment horizontal="center" vertical="center"/>
    </xf>
    <xf numFmtId="3" fontId="5" fillId="0" borderId="96" xfId="2" quotePrefix="1" applyNumberFormat="1" applyFont="1" applyBorder="1" applyAlignment="1">
      <alignment horizontal="center" vertical="center"/>
    </xf>
    <xf numFmtId="3" fontId="5" fillId="2" borderId="97" xfId="0" applyNumberFormat="1" applyFont="1" applyFill="1" applyBorder="1" applyAlignment="1">
      <alignment horizontal="center" vertical="center"/>
    </xf>
    <xf numFmtId="3" fontId="3" fillId="0" borderId="97" xfId="0" applyNumberFormat="1" applyFont="1" applyBorder="1" applyAlignment="1">
      <alignment horizontal="center" vertical="center"/>
    </xf>
    <xf numFmtId="0" fontId="5" fillId="0" borderId="98" xfId="0" applyFont="1" applyBorder="1" applyAlignment="1">
      <alignment horizontal="center" vertical="center"/>
    </xf>
    <xf numFmtId="3" fontId="13" fillId="3" borderId="101" xfId="4" applyNumberFormat="1" applyFont="1" applyFill="1" applyBorder="1" applyAlignment="1">
      <alignment horizontal="center" vertical="center"/>
    </xf>
    <xf numFmtId="3" fontId="5" fillId="0" borderId="102" xfId="4" applyNumberFormat="1" applyFont="1" applyBorder="1" applyAlignment="1">
      <alignment horizontal="center"/>
    </xf>
    <xf numFmtId="3" fontId="5" fillId="2" borderId="103" xfId="0" applyNumberFormat="1" applyFont="1" applyFill="1" applyBorder="1" applyAlignment="1">
      <alignment horizontal="center"/>
    </xf>
    <xf numFmtId="3" fontId="12" fillId="0" borderId="104" xfId="7" applyNumberFormat="1" applyFont="1" applyBorder="1" applyAlignment="1">
      <alignment horizontal="center" wrapText="1"/>
    </xf>
    <xf numFmtId="3" fontId="5" fillId="2" borderId="102" xfId="4" applyNumberFormat="1" applyFont="1" applyFill="1" applyBorder="1" applyAlignment="1">
      <alignment horizontal="center"/>
    </xf>
    <xf numFmtId="3" fontId="3" fillId="0" borderId="102" xfId="4" applyNumberFormat="1" applyFont="1" applyBorder="1" applyAlignment="1">
      <alignment horizontal="center"/>
    </xf>
    <xf numFmtId="3" fontId="3" fillId="0" borderId="105" xfId="4" applyNumberFormat="1" applyFont="1" applyBorder="1" applyAlignment="1">
      <alignment horizontal="center"/>
    </xf>
    <xf numFmtId="3" fontId="13" fillId="3" borderId="107" xfId="4" applyNumberFormat="1" applyFont="1" applyFill="1" applyBorder="1" applyAlignment="1">
      <alignment horizontal="center" vertical="center"/>
    </xf>
    <xf numFmtId="3" fontId="13" fillId="3" borderId="110" xfId="4" applyNumberFormat="1" applyFont="1" applyFill="1" applyBorder="1" applyAlignment="1">
      <alignment horizontal="center" vertical="center"/>
    </xf>
    <xf numFmtId="3" fontId="13" fillId="3" borderId="112" xfId="4" applyNumberFormat="1" applyFont="1" applyFill="1" applyBorder="1" applyAlignment="1">
      <alignment horizontal="center" vertical="center"/>
    </xf>
    <xf numFmtId="3" fontId="5" fillId="0" borderId="78" xfId="4" applyNumberFormat="1" applyFont="1" applyBorder="1" applyAlignment="1">
      <alignment horizontal="center"/>
    </xf>
    <xf numFmtId="3" fontId="5" fillId="0" borderId="79" xfId="4" applyNumberFormat="1" applyFont="1" applyBorder="1" applyAlignment="1">
      <alignment horizontal="center"/>
    </xf>
    <xf numFmtId="3" fontId="5" fillId="2" borderId="113" xfId="0" applyNumberFormat="1" applyFont="1" applyFill="1" applyBorder="1" applyAlignment="1">
      <alignment horizontal="center"/>
    </xf>
    <xf numFmtId="3" fontId="5" fillId="2" borderId="114" xfId="0" applyNumberFormat="1" applyFont="1" applyFill="1" applyBorder="1" applyAlignment="1">
      <alignment horizontal="center"/>
    </xf>
    <xf numFmtId="3" fontId="12" fillId="0" borderId="115" xfId="7" applyNumberFormat="1" applyFont="1" applyBorder="1" applyAlignment="1">
      <alignment horizontal="center" wrapText="1"/>
    </xf>
    <xf numFmtId="3" fontId="12" fillId="0" borderId="116" xfId="7" applyNumberFormat="1" applyFont="1" applyBorder="1" applyAlignment="1">
      <alignment horizontal="center" wrapText="1"/>
    </xf>
    <xf numFmtId="3" fontId="12" fillId="0" borderId="117" xfId="7" applyNumberFormat="1" applyFont="1" applyBorder="1" applyAlignment="1">
      <alignment horizontal="center" wrapText="1"/>
    </xf>
    <xf numFmtId="3" fontId="12" fillId="0" borderId="118" xfId="7" applyNumberFormat="1" applyFont="1" applyBorder="1" applyAlignment="1">
      <alignment horizontal="center" wrapText="1"/>
    </xf>
    <xf numFmtId="3" fontId="12" fillId="0" borderId="119" xfId="7" applyNumberFormat="1" applyFont="1" applyBorder="1" applyAlignment="1">
      <alignment horizontal="center" wrapText="1"/>
    </xf>
    <xf numFmtId="3" fontId="3" fillId="0" borderId="78" xfId="4" applyNumberFormat="1" applyFont="1" applyBorder="1" applyAlignment="1">
      <alignment horizontal="center"/>
    </xf>
    <xf numFmtId="3" fontId="3" fillId="0" borderId="79" xfId="4" applyNumberFormat="1" applyFont="1" applyBorder="1" applyAlignment="1">
      <alignment horizontal="center"/>
    </xf>
    <xf numFmtId="3" fontId="5" fillId="2" borderId="78" xfId="4" applyNumberFormat="1" applyFont="1" applyFill="1" applyBorder="1" applyAlignment="1">
      <alignment horizontal="center"/>
    </xf>
    <xf numFmtId="3" fontId="5" fillId="2" borderId="79" xfId="4" applyNumberFormat="1" applyFont="1" applyFill="1" applyBorder="1" applyAlignment="1">
      <alignment horizontal="center"/>
    </xf>
    <xf numFmtId="3" fontId="3" fillId="0" borderId="80" xfId="4" applyNumberFormat="1" applyFont="1" applyBorder="1" applyAlignment="1">
      <alignment horizontal="center"/>
    </xf>
    <xf numFmtId="3" fontId="3" fillId="0" borderId="81" xfId="4" applyNumberFormat="1" applyFont="1" applyBorder="1" applyAlignment="1">
      <alignment horizontal="center"/>
    </xf>
    <xf numFmtId="3" fontId="3" fillId="0" borderId="82" xfId="4" applyNumberFormat="1" applyFont="1" applyBorder="1" applyAlignment="1">
      <alignment horizontal="center"/>
    </xf>
    <xf numFmtId="3" fontId="3" fillId="0" borderId="120" xfId="4" applyNumberFormat="1" applyFont="1" applyBorder="1" applyAlignment="1">
      <alignment horizontal="center"/>
    </xf>
    <xf numFmtId="3" fontId="3" fillId="0" borderId="83" xfId="4" applyNumberFormat="1" applyFont="1" applyBorder="1" applyAlignment="1">
      <alignment horizontal="center"/>
    </xf>
    <xf numFmtId="0" fontId="5" fillId="3" borderId="122" xfId="2" applyFont="1" applyFill="1" applyBorder="1" applyAlignment="1">
      <alignment vertical="center" wrapText="1"/>
    </xf>
    <xf numFmtId="0" fontId="5" fillId="2" borderId="50" xfId="4" applyFont="1" applyFill="1" applyBorder="1" applyAlignment="1">
      <alignment horizontal="left" indent="1"/>
    </xf>
    <xf numFmtId="0" fontId="3" fillId="0" borderId="50" xfId="4" applyFont="1" applyBorder="1" applyAlignment="1">
      <alignment horizontal="left" indent="4"/>
    </xf>
    <xf numFmtId="0" fontId="5" fillId="2" borderId="50" xfId="4" applyFont="1" applyFill="1" applyBorder="1" applyAlignment="1">
      <alignment horizontal="left" vertical="center" indent="1"/>
    </xf>
    <xf numFmtId="0" fontId="3" fillId="0" borderId="64" xfId="4" applyFont="1" applyBorder="1" applyAlignment="1">
      <alignment horizontal="left" indent="4"/>
    </xf>
    <xf numFmtId="3" fontId="13" fillId="3" borderId="129" xfId="4" applyNumberFormat="1" applyFont="1" applyFill="1" applyBorder="1" applyAlignment="1">
      <alignment horizontal="center" vertical="center"/>
    </xf>
    <xf numFmtId="3" fontId="13" fillId="3" borderId="130" xfId="4" applyNumberFormat="1" applyFont="1" applyFill="1" applyBorder="1" applyAlignment="1">
      <alignment horizontal="center" vertical="center"/>
    </xf>
    <xf numFmtId="3" fontId="13" fillId="3" borderId="131" xfId="4" applyNumberFormat="1" applyFont="1" applyFill="1" applyBorder="1" applyAlignment="1">
      <alignment horizontal="center" vertical="center"/>
    </xf>
    <xf numFmtId="3" fontId="13" fillId="3" borderId="132" xfId="4" applyNumberFormat="1" applyFont="1" applyFill="1" applyBorder="1" applyAlignment="1">
      <alignment horizontal="center" vertical="center"/>
    </xf>
    <xf numFmtId="3" fontId="13" fillId="3" borderId="133" xfId="4" applyNumberFormat="1" applyFont="1" applyFill="1" applyBorder="1" applyAlignment="1">
      <alignment horizontal="center" vertical="center"/>
    </xf>
    <xf numFmtId="0" fontId="2" fillId="2" borderId="78" xfId="4" applyFont="1" applyFill="1" applyBorder="1" applyAlignment="1">
      <alignment horizontal="center"/>
    </xf>
    <xf numFmtId="3" fontId="13" fillId="2" borderId="79" xfId="4" applyNumberFormat="1" applyFont="1" applyFill="1" applyBorder="1" applyAlignment="1">
      <alignment horizontal="center"/>
    </xf>
    <xf numFmtId="3" fontId="18" fillId="0" borderId="78" xfId="4" applyNumberFormat="1" applyBorder="1" applyAlignment="1">
      <alignment horizontal="center"/>
    </xf>
    <xf numFmtId="3" fontId="12" fillId="0" borderId="134" xfId="5" applyNumberFormat="1" applyFont="1" applyBorder="1" applyAlignment="1">
      <alignment horizontal="center" wrapText="1"/>
    </xf>
    <xf numFmtId="3" fontId="12" fillId="0" borderId="116" xfId="5" applyNumberFormat="1" applyFont="1" applyBorder="1" applyAlignment="1">
      <alignment horizontal="center" wrapText="1"/>
    </xf>
    <xf numFmtId="3" fontId="12" fillId="0" borderId="135" xfId="5" applyNumberFormat="1" applyFont="1" applyBorder="1" applyAlignment="1">
      <alignment horizontal="center" wrapText="1"/>
    </xf>
    <xf numFmtId="3" fontId="12" fillId="0" borderId="136" xfId="5" applyNumberFormat="1" applyFont="1" applyBorder="1" applyAlignment="1">
      <alignment horizontal="center" wrapText="1"/>
    </xf>
    <xf numFmtId="3" fontId="12" fillId="0" borderId="137" xfId="5" applyNumberFormat="1" applyFont="1" applyBorder="1" applyAlignment="1">
      <alignment horizontal="center" wrapText="1"/>
    </xf>
    <xf numFmtId="0" fontId="18" fillId="0" borderId="78" xfId="4" applyBorder="1" applyAlignment="1">
      <alignment horizontal="center"/>
    </xf>
    <xf numFmtId="3" fontId="18" fillId="0" borderId="79" xfId="4" applyNumberFormat="1" applyBorder="1" applyAlignment="1">
      <alignment horizontal="center"/>
    </xf>
    <xf numFmtId="0" fontId="2" fillId="2" borderId="78" xfId="4" applyFont="1" applyFill="1" applyBorder="1" applyAlignment="1">
      <alignment horizontal="center" vertical="center"/>
    </xf>
    <xf numFmtId="164" fontId="18" fillId="2" borderId="79" xfId="4" applyNumberFormat="1" applyFill="1" applyBorder="1" applyAlignment="1">
      <alignment horizontal="center"/>
    </xf>
    <xf numFmtId="0" fontId="18" fillId="0" borderId="78" xfId="4" applyBorder="1" applyAlignment="1">
      <alignment horizontal="center" vertical="center"/>
    </xf>
    <xf numFmtId="164" fontId="18" fillId="0" borderId="79" xfId="4" applyNumberFormat="1" applyBorder="1" applyAlignment="1">
      <alignment horizontal="center"/>
    </xf>
    <xf numFmtId="164" fontId="18" fillId="0" borderId="78" xfId="4" applyNumberFormat="1" applyBorder="1" applyAlignment="1">
      <alignment horizontal="center"/>
    </xf>
    <xf numFmtId="3" fontId="3" fillId="0" borderId="81" xfId="4" applyNumberFormat="1" applyFont="1" applyBorder="1" applyAlignment="1">
      <alignment horizontal="center" vertical="center"/>
    </xf>
    <xf numFmtId="3" fontId="3" fillId="0" borderId="82" xfId="4" applyNumberFormat="1" applyFont="1" applyBorder="1" applyAlignment="1">
      <alignment horizontal="center" vertical="center"/>
    </xf>
    <xf numFmtId="3" fontId="3" fillId="0" borderId="83" xfId="4" applyNumberFormat="1" applyFont="1" applyBorder="1" applyAlignment="1">
      <alignment horizontal="center" vertical="center"/>
    </xf>
    <xf numFmtId="3" fontId="13" fillId="2" borderId="78" xfId="4" applyNumberFormat="1" applyFont="1" applyFill="1" applyBorder="1" applyAlignment="1">
      <alignment horizontal="center"/>
    </xf>
    <xf numFmtId="3" fontId="13" fillId="2" borderId="79" xfId="4" applyNumberFormat="1" applyFont="1" applyFill="1" applyBorder="1" applyAlignment="1">
      <alignment horizontal="center" vertical="center"/>
    </xf>
    <xf numFmtId="3" fontId="12" fillId="0" borderId="140" xfId="5" applyNumberFormat="1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3" fontId="32" fillId="0" borderId="141" xfId="8" applyNumberFormat="1" applyFont="1" applyBorder="1" applyAlignment="1">
      <alignment horizontal="center" vertical="center" wrapText="1"/>
    </xf>
    <xf numFmtId="164" fontId="18" fillId="2" borderId="78" xfId="4" applyNumberFormat="1" applyFill="1" applyBorder="1" applyAlignment="1">
      <alignment horizontal="center"/>
    </xf>
    <xf numFmtId="3" fontId="13" fillId="2" borderId="109" xfId="4" applyNumberFormat="1" applyFont="1" applyFill="1" applyBorder="1" applyAlignment="1">
      <alignment horizontal="center" vertical="center"/>
    </xf>
    <xf numFmtId="3" fontId="13" fillId="2" borderId="111" xfId="4" applyNumberFormat="1" applyFont="1" applyFill="1" applyBorder="1" applyAlignment="1">
      <alignment horizontal="center" vertical="center"/>
    </xf>
    <xf numFmtId="3" fontId="32" fillId="0" borderId="142" xfId="8" applyNumberFormat="1" applyFont="1" applyBorder="1" applyAlignment="1">
      <alignment horizontal="center" vertical="center" wrapText="1"/>
    </xf>
    <xf numFmtId="0" fontId="5" fillId="2" borderId="122" xfId="2" applyFont="1" applyFill="1" applyBorder="1" applyAlignment="1">
      <alignment horizontal="left" vertical="center" wrapText="1"/>
    </xf>
    <xf numFmtId="0" fontId="5" fillId="2" borderId="50" xfId="4" applyFont="1" applyFill="1" applyBorder="1" applyAlignment="1">
      <alignment horizontal="left"/>
    </xf>
    <xf numFmtId="0" fontId="5" fillId="2" borderId="50" xfId="2" applyFont="1" applyFill="1" applyBorder="1" applyAlignment="1">
      <alignment horizontal="left" vertical="center" indent="2"/>
    </xf>
    <xf numFmtId="0" fontId="5" fillId="2" borderId="50" xfId="4" applyFont="1" applyFill="1" applyBorder="1" applyAlignment="1">
      <alignment horizontal="left" vertical="center"/>
    </xf>
    <xf numFmtId="3" fontId="5" fillId="2" borderId="144" xfId="2" applyNumberFormat="1" applyFont="1" applyFill="1" applyBorder="1" applyAlignment="1">
      <alignment horizontal="center" vertical="center"/>
    </xf>
    <xf numFmtId="3" fontId="5" fillId="2" borderId="145" xfId="2" applyNumberFormat="1" applyFont="1" applyFill="1" applyBorder="1" applyAlignment="1">
      <alignment horizontal="center" vertical="center"/>
    </xf>
    <xf numFmtId="3" fontId="5" fillId="2" borderId="146" xfId="2" applyNumberFormat="1" applyFont="1" applyFill="1" applyBorder="1" applyAlignment="1">
      <alignment horizontal="center" vertical="center"/>
    </xf>
    <xf numFmtId="3" fontId="5" fillId="2" borderId="147" xfId="2" applyNumberFormat="1" applyFont="1" applyFill="1" applyBorder="1" applyAlignment="1">
      <alignment horizontal="center" vertical="center"/>
    </xf>
    <xf numFmtId="3" fontId="2" fillId="2" borderId="113" xfId="0" applyNumberFormat="1" applyFont="1" applyFill="1" applyBorder="1" applyAlignment="1">
      <alignment horizontal="center"/>
    </xf>
    <xf numFmtId="3" fontId="2" fillId="2" borderId="114" xfId="0" applyNumberFormat="1" applyFont="1" applyFill="1" applyBorder="1" applyAlignment="1">
      <alignment horizontal="center"/>
    </xf>
    <xf numFmtId="3" fontId="2" fillId="2" borderId="78" xfId="0" applyNumberFormat="1" applyFont="1" applyFill="1" applyBorder="1" applyAlignment="1">
      <alignment horizontal="center"/>
    </xf>
    <xf numFmtId="3" fontId="2" fillId="2" borderId="79" xfId="0" applyNumberFormat="1" applyFont="1" applyFill="1" applyBorder="1" applyAlignment="1">
      <alignment horizontal="center"/>
    </xf>
    <xf numFmtId="3" fontId="0" fillId="0" borderId="78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79" xfId="0" applyNumberFormat="1" applyBorder="1" applyAlignment="1">
      <alignment horizontal="center"/>
    </xf>
    <xf numFmtId="3" fontId="2" fillId="0" borderId="78" xfId="0" applyNumberFormat="1" applyFont="1" applyBorder="1" applyAlignment="1">
      <alignment horizontal="center"/>
    </xf>
    <xf numFmtId="164" fontId="18" fillId="0" borderId="80" xfId="4" applyNumberFormat="1" applyBorder="1" applyAlignment="1">
      <alignment horizontal="center"/>
    </xf>
    <xf numFmtId="164" fontId="18" fillId="0" borderId="81" xfId="4" applyNumberFormat="1" applyBorder="1" applyAlignment="1">
      <alignment horizontal="center"/>
    </xf>
    <xf numFmtId="164" fontId="18" fillId="0" borderId="82" xfId="4" applyNumberFormat="1" applyBorder="1" applyAlignment="1">
      <alignment horizontal="center"/>
    </xf>
    <xf numFmtId="3" fontId="2" fillId="0" borderId="120" xfId="0" applyNumberFormat="1" applyFont="1" applyBorder="1" applyAlignment="1">
      <alignment horizontal="center"/>
    </xf>
    <xf numFmtId="3" fontId="0" fillId="0" borderId="81" xfId="0" applyNumberFormat="1" applyBorder="1" applyAlignment="1">
      <alignment horizontal="center"/>
    </xf>
    <xf numFmtId="3" fontId="0" fillId="0" borderId="82" xfId="0" applyNumberFormat="1" applyBorder="1" applyAlignment="1">
      <alignment horizontal="center"/>
    </xf>
    <xf numFmtId="164" fontId="18" fillId="0" borderId="83" xfId="4" applyNumberFormat="1" applyBorder="1" applyAlignment="1">
      <alignment horizontal="center"/>
    </xf>
    <xf numFmtId="0" fontId="34" fillId="0" borderId="148" xfId="5" applyFont="1" applyBorder="1" applyAlignment="1">
      <alignment horizontal="right" wrapText="1"/>
    </xf>
    <xf numFmtId="0" fontId="34" fillId="0" borderId="148" xfId="5" applyFont="1" applyBorder="1" applyAlignment="1">
      <alignment wrapText="1"/>
    </xf>
    <xf numFmtId="3" fontId="5" fillId="2" borderId="129" xfId="2" applyNumberFormat="1" applyFont="1" applyFill="1" applyBorder="1" applyAlignment="1">
      <alignment horizontal="center" vertical="center"/>
    </xf>
    <xf numFmtId="3" fontId="5" fillId="2" borderId="130" xfId="2" applyNumberFormat="1" applyFont="1" applyFill="1" applyBorder="1" applyAlignment="1">
      <alignment horizontal="center" vertical="center"/>
    </xf>
    <xf numFmtId="3" fontId="5" fillId="2" borderId="131" xfId="2" applyNumberFormat="1" applyFont="1" applyFill="1" applyBorder="1" applyAlignment="1">
      <alignment horizontal="center" vertical="center"/>
    </xf>
    <xf numFmtId="3" fontId="5" fillId="2" borderId="132" xfId="2" applyNumberFormat="1" applyFont="1" applyFill="1" applyBorder="1" applyAlignment="1">
      <alignment horizontal="center" vertical="center"/>
    </xf>
    <xf numFmtId="3" fontId="5" fillId="2" borderId="133" xfId="2" applyNumberFormat="1" applyFont="1" applyFill="1" applyBorder="1" applyAlignment="1">
      <alignment horizontal="center" vertical="center"/>
    </xf>
    <xf numFmtId="3" fontId="0" fillId="0" borderId="54" xfId="1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5" fillId="0" borderId="95" xfId="0" applyFont="1" applyBorder="1" applyAlignment="1">
      <alignment horizontal="center" vertical="center"/>
    </xf>
    <xf numFmtId="3" fontId="12" fillId="0" borderId="149" xfId="5" applyNumberFormat="1" applyFont="1" applyBorder="1" applyAlignment="1">
      <alignment horizontal="right" wrapText="1"/>
    </xf>
    <xf numFmtId="3" fontId="3" fillId="2" borderId="151" xfId="0" applyNumberFormat="1" applyFont="1" applyFill="1" applyBorder="1" applyAlignment="1">
      <alignment horizontal="center" vertical="center"/>
    </xf>
    <xf numFmtId="3" fontId="3" fillId="2" borderId="152" xfId="0" applyNumberFormat="1" applyFont="1" applyFill="1" applyBorder="1" applyAlignment="1">
      <alignment horizontal="center" vertical="center"/>
    </xf>
    <xf numFmtId="3" fontId="5" fillId="2" borderId="153" xfId="0" applyNumberFormat="1" applyFont="1" applyFill="1" applyBorder="1" applyAlignment="1">
      <alignment horizontal="center" vertical="center"/>
    </xf>
    <xf numFmtId="3" fontId="3" fillId="2" borderId="58" xfId="1" applyNumberFormat="1" applyFont="1" applyFill="1" applyBorder="1" applyAlignment="1">
      <alignment horizontal="center" vertical="center"/>
    </xf>
    <xf numFmtId="3" fontId="3" fillId="2" borderId="150" xfId="1" applyNumberFormat="1" applyFont="1" applyFill="1" applyBorder="1" applyAlignment="1">
      <alignment horizontal="center" vertical="center"/>
    </xf>
    <xf numFmtId="3" fontId="5" fillId="2" borderId="153" xfId="1" applyNumberFormat="1" applyFont="1" applyFill="1" applyBorder="1" applyAlignment="1">
      <alignment horizontal="center" vertical="center"/>
    </xf>
    <xf numFmtId="3" fontId="0" fillId="2" borderId="58" xfId="0" applyNumberFormat="1" applyFill="1" applyBorder="1" applyAlignment="1">
      <alignment horizontal="center"/>
    </xf>
    <xf numFmtId="3" fontId="0" fillId="2" borderId="150" xfId="0" applyNumberFormat="1" applyFill="1" applyBorder="1" applyAlignment="1">
      <alignment horizontal="center"/>
    </xf>
    <xf numFmtId="3" fontId="2" fillId="2" borderId="153" xfId="0" applyNumberFormat="1" applyFont="1" applyFill="1" applyBorder="1" applyAlignment="1">
      <alignment horizontal="center"/>
    </xf>
    <xf numFmtId="3" fontId="5" fillId="2" borderId="154" xfId="0" applyNumberFormat="1" applyFont="1" applyFill="1" applyBorder="1" applyAlignment="1">
      <alignment horizontal="center" vertical="center"/>
    </xf>
    <xf numFmtId="3" fontId="5" fillId="2" borderId="155" xfId="0" applyNumberFormat="1" applyFont="1" applyFill="1" applyBorder="1" applyAlignment="1">
      <alignment horizontal="center" vertical="center"/>
    </xf>
    <xf numFmtId="3" fontId="5" fillId="2" borderId="156" xfId="0" applyNumberFormat="1" applyFont="1" applyFill="1" applyBorder="1" applyAlignment="1">
      <alignment horizontal="center" vertical="center"/>
    </xf>
    <xf numFmtId="3" fontId="5" fillId="0" borderId="155" xfId="0" applyNumberFormat="1" applyFont="1" applyBorder="1" applyAlignment="1">
      <alignment horizontal="center" vertical="center"/>
    </xf>
    <xf numFmtId="3" fontId="13" fillId="3" borderId="58" xfId="4" applyNumberFormat="1" applyFont="1" applyFill="1" applyBorder="1" applyAlignment="1">
      <alignment horizontal="center" vertical="center"/>
    </xf>
    <xf numFmtId="3" fontId="13" fillId="3" borderId="150" xfId="4" applyNumberFormat="1" applyFont="1" applyFill="1" applyBorder="1" applyAlignment="1">
      <alignment horizontal="center" vertical="center"/>
    </xf>
    <xf numFmtId="3" fontId="13" fillId="3" borderId="157" xfId="4" applyNumberFormat="1" applyFont="1" applyFill="1" applyBorder="1" applyAlignment="1">
      <alignment horizontal="center" vertical="center"/>
    </xf>
    <xf numFmtId="3" fontId="12" fillId="0" borderId="158" xfId="5" applyNumberFormat="1" applyFont="1" applyBorder="1" applyAlignment="1">
      <alignment horizontal="center" wrapText="1"/>
    </xf>
    <xf numFmtId="3" fontId="12" fillId="0" borderId="159" xfId="8" applyNumberFormat="1" applyFont="1" applyBorder="1" applyAlignment="1">
      <alignment horizontal="center" vertical="center" wrapText="1"/>
    </xf>
    <xf numFmtId="164" fontId="18" fillId="2" borderId="38" xfId="4" applyNumberFormat="1" applyFill="1" applyBorder="1" applyAlignment="1">
      <alignment horizontal="center"/>
    </xf>
    <xf numFmtId="3" fontId="3" fillId="0" borderId="10" xfId="4" applyNumberFormat="1" applyFont="1" applyBorder="1" applyAlignment="1">
      <alignment horizontal="center" vertical="center"/>
    </xf>
    <xf numFmtId="3" fontId="3" fillId="0" borderId="45" xfId="4" applyNumberFormat="1" applyFont="1" applyBorder="1" applyAlignment="1">
      <alignment horizontal="center" vertical="center"/>
    </xf>
    <xf numFmtId="3" fontId="12" fillId="0" borderId="158" xfId="7" applyNumberFormat="1" applyFont="1" applyBorder="1" applyAlignment="1">
      <alignment horizontal="center" wrapText="1"/>
    </xf>
    <xf numFmtId="3" fontId="12" fillId="0" borderId="136" xfId="7" applyNumberFormat="1" applyFont="1" applyBorder="1" applyAlignment="1">
      <alignment horizontal="center" wrapText="1"/>
    </xf>
    <xf numFmtId="3" fontId="12" fillId="0" borderId="137" xfId="7" applyNumberFormat="1" applyFont="1" applyBorder="1" applyAlignment="1">
      <alignment horizontal="center" wrapText="1"/>
    </xf>
    <xf numFmtId="3" fontId="5" fillId="2" borderId="0" xfId="4" applyNumberFormat="1" applyFont="1" applyFill="1" applyAlignment="1">
      <alignment horizontal="center"/>
    </xf>
    <xf numFmtId="3" fontId="3" fillId="0" borderId="160" xfId="4" applyNumberFormat="1" applyFont="1" applyBorder="1" applyAlignment="1">
      <alignment horizontal="center"/>
    </xf>
    <xf numFmtId="3" fontId="13" fillId="3" borderId="108" xfId="4" applyNumberFormat="1" applyFont="1" applyFill="1" applyBorder="1" applyAlignment="1">
      <alignment horizontal="center" vertical="center"/>
    </xf>
    <xf numFmtId="3" fontId="13" fillId="3" borderId="111" xfId="4" applyNumberFormat="1" applyFont="1" applyFill="1" applyBorder="1" applyAlignment="1">
      <alignment horizontal="center" vertical="center"/>
    </xf>
    <xf numFmtId="3" fontId="13" fillId="3" borderId="109" xfId="4" applyNumberFormat="1" applyFont="1" applyFill="1" applyBorder="1" applyAlignment="1">
      <alignment horizontal="center" vertical="center"/>
    </xf>
    <xf numFmtId="0" fontId="5" fillId="0" borderId="161" xfId="4" applyFont="1" applyBorder="1"/>
    <xf numFmtId="0" fontId="5" fillId="0" borderId="39" xfId="4" applyFont="1" applyBorder="1"/>
    <xf numFmtId="0" fontId="5" fillId="0" borderId="40" xfId="4" applyFont="1" applyBorder="1"/>
    <xf numFmtId="3" fontId="12" fillId="0" borderId="162" xfId="7" applyNumberFormat="1" applyFont="1" applyBorder="1" applyAlignment="1">
      <alignment horizontal="center" wrapText="1"/>
    </xf>
    <xf numFmtId="3" fontId="12" fillId="0" borderId="163" xfId="7" applyNumberFormat="1" applyFont="1" applyBorder="1" applyAlignment="1">
      <alignment horizontal="center" wrapText="1"/>
    </xf>
    <xf numFmtId="3" fontId="13" fillId="3" borderId="164" xfId="4" applyNumberFormat="1" applyFont="1" applyFill="1" applyBorder="1" applyAlignment="1">
      <alignment horizontal="center" vertical="center"/>
    </xf>
    <xf numFmtId="3" fontId="5" fillId="2" borderId="165" xfId="0" applyNumberFormat="1" applyFont="1" applyFill="1" applyBorder="1" applyAlignment="1">
      <alignment horizontal="center"/>
    </xf>
    <xf numFmtId="3" fontId="12" fillId="0" borderId="166" xfId="7" applyNumberFormat="1" applyFont="1" applyBorder="1" applyAlignment="1">
      <alignment horizontal="center" wrapText="1"/>
    </xf>
    <xf numFmtId="0" fontId="5" fillId="2" borderId="154" xfId="0" applyFont="1" applyFill="1" applyBorder="1" applyAlignment="1">
      <alignment horizontal="center" vertical="center"/>
    </xf>
    <xf numFmtId="0" fontId="12" fillId="0" borderId="69" xfId="3" applyFont="1" applyBorder="1" applyAlignment="1">
      <alignment horizontal="center" wrapText="1"/>
    </xf>
    <xf numFmtId="0" fontId="5" fillId="0" borderId="126" xfId="2" applyFont="1" applyBorder="1" applyAlignment="1">
      <alignment horizontal="center" vertical="center"/>
    </xf>
    <xf numFmtId="0" fontId="5" fillId="0" borderId="127" xfId="2" applyFont="1" applyBorder="1" applyAlignment="1">
      <alignment horizontal="center" vertical="center"/>
    </xf>
    <xf numFmtId="0" fontId="5" fillId="0" borderId="139" xfId="2" applyFont="1" applyBorder="1" applyAlignment="1">
      <alignment horizontal="center" vertical="center"/>
    </xf>
    <xf numFmtId="0" fontId="16" fillId="0" borderId="110" xfId="2" applyFont="1" applyBorder="1" applyAlignment="1">
      <alignment horizontal="center" vertical="center" wrapText="1"/>
    </xf>
    <xf numFmtId="0" fontId="16" fillId="0" borderId="41" xfId="2" applyFont="1" applyBorder="1" applyAlignment="1">
      <alignment horizontal="center" vertical="center" wrapText="1"/>
    </xf>
    <xf numFmtId="0" fontId="16" fillId="0" borderId="108" xfId="2" applyFont="1" applyBorder="1" applyAlignment="1">
      <alignment horizontal="center" vertical="center" wrapText="1"/>
    </xf>
    <xf numFmtId="0" fontId="16" fillId="0" borderId="42" xfId="2" applyFont="1" applyBorder="1" applyAlignment="1">
      <alignment horizontal="center" vertical="center" wrapText="1"/>
    </xf>
    <xf numFmtId="0" fontId="5" fillId="0" borderId="128" xfId="2" applyFont="1" applyBorder="1" applyAlignment="1">
      <alignment horizontal="center" vertical="center"/>
    </xf>
    <xf numFmtId="0" fontId="5" fillId="0" borderId="138" xfId="2" applyFont="1" applyBorder="1" applyAlignment="1">
      <alignment horizontal="center" vertical="center"/>
    </xf>
    <xf numFmtId="0" fontId="16" fillId="0" borderId="107" xfId="2" applyFont="1" applyBorder="1" applyAlignment="1">
      <alignment horizontal="center" vertical="center" wrapText="1"/>
    </xf>
    <xf numFmtId="0" fontId="16" fillId="0" borderId="76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5" fillId="0" borderId="73" xfId="2" applyFont="1" applyBorder="1" applyAlignment="1">
      <alignment horizontal="center" vertical="center"/>
    </xf>
    <xf numFmtId="0" fontId="5" fillId="0" borderId="74" xfId="2" applyFont="1" applyBorder="1" applyAlignment="1">
      <alignment horizontal="center" vertical="center"/>
    </xf>
    <xf numFmtId="0" fontId="5" fillId="0" borderId="75" xfId="2" applyFont="1" applyBorder="1" applyAlignment="1">
      <alignment horizontal="center" vertical="center"/>
    </xf>
    <xf numFmtId="0" fontId="5" fillId="0" borderId="123" xfId="2" applyFont="1" applyBorder="1" applyAlignment="1">
      <alignment horizontal="center" vertical="center"/>
    </xf>
    <xf numFmtId="0" fontId="5" fillId="0" borderId="124" xfId="2" applyFont="1" applyBorder="1" applyAlignment="1">
      <alignment horizontal="center" vertical="center"/>
    </xf>
    <xf numFmtId="0" fontId="5" fillId="0" borderId="125" xfId="2" applyFont="1" applyBorder="1" applyAlignment="1">
      <alignment horizontal="center" vertical="center"/>
    </xf>
    <xf numFmtId="0" fontId="16" fillId="0" borderId="111" xfId="2" applyFont="1" applyBorder="1" applyAlignment="1">
      <alignment horizontal="center" vertical="center" wrapText="1"/>
    </xf>
    <xf numFmtId="0" fontId="16" fillId="0" borderId="77" xfId="2" applyFont="1" applyBorder="1" applyAlignment="1">
      <alignment horizontal="center" vertical="center" wrapText="1"/>
    </xf>
    <xf numFmtId="0" fontId="16" fillId="0" borderId="109" xfId="2" applyFont="1" applyBorder="1" applyAlignment="1">
      <alignment horizontal="center" vertical="center" wrapText="1"/>
    </xf>
    <xf numFmtId="0" fontId="16" fillId="0" borderId="43" xfId="2" applyFont="1" applyBorder="1" applyAlignment="1">
      <alignment horizontal="center" vertical="center" wrapText="1"/>
    </xf>
    <xf numFmtId="0" fontId="8" fillId="0" borderId="0" xfId="2" applyFont="1" applyAlignment="1">
      <alignment horizontal="left" vertical="center" wrapText="1"/>
    </xf>
    <xf numFmtId="0" fontId="3" fillId="0" borderId="70" xfId="2" applyFont="1" applyBorder="1" applyAlignment="1">
      <alignment horizontal="center" vertical="center"/>
    </xf>
    <xf numFmtId="0" fontId="3" fillId="0" borderId="50" xfId="2" applyFont="1" applyBorder="1" applyAlignment="1">
      <alignment horizontal="center" vertical="center"/>
    </xf>
    <xf numFmtId="0" fontId="3" fillId="0" borderId="63" xfId="2" applyFont="1" applyBorder="1" applyAlignment="1">
      <alignment horizontal="center" vertical="center"/>
    </xf>
    <xf numFmtId="0" fontId="5" fillId="0" borderId="143" xfId="2" applyFont="1" applyBorder="1" applyAlignment="1">
      <alignment horizontal="center" vertical="center"/>
    </xf>
    <xf numFmtId="0" fontId="16" fillId="0" borderId="121" xfId="2" applyFont="1" applyBorder="1" applyAlignment="1">
      <alignment horizontal="center" vertical="center"/>
    </xf>
    <xf numFmtId="0" fontId="16" fillId="0" borderId="63" xfId="2" applyFont="1" applyBorder="1" applyAlignment="1">
      <alignment horizontal="center" vertical="center"/>
    </xf>
    <xf numFmtId="0" fontId="5" fillId="0" borderId="106" xfId="2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2" fillId="0" borderId="12" xfId="1" applyFont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22" fillId="0" borderId="12" xfId="2" applyFont="1" applyBorder="1" applyAlignment="1">
      <alignment horizontal="left" vertical="center" wrapText="1"/>
    </xf>
    <xf numFmtId="0" fontId="22" fillId="0" borderId="0" xfId="2" applyFont="1" applyAlignment="1">
      <alignment horizontal="left" vertical="center" wrapText="1"/>
    </xf>
    <xf numFmtId="3" fontId="5" fillId="0" borderId="106" xfId="4" quotePrefix="1" applyNumberFormat="1" applyFont="1" applyBorder="1" applyAlignment="1">
      <alignment horizontal="center" vertical="center"/>
    </xf>
    <xf numFmtId="3" fontId="5" fillId="0" borderId="74" xfId="4" applyNumberFormat="1" applyFont="1" applyBorder="1" applyAlignment="1">
      <alignment horizontal="center" vertical="center"/>
    </xf>
    <xf numFmtId="3" fontId="5" fillId="0" borderId="72" xfId="4" applyNumberFormat="1" applyFont="1" applyBorder="1" applyAlignment="1">
      <alignment horizontal="center" vertical="center"/>
    </xf>
    <xf numFmtId="3" fontId="16" fillId="0" borderId="110" xfId="2" applyNumberFormat="1" applyFont="1" applyBorder="1" applyAlignment="1">
      <alignment horizontal="center" vertical="center" wrapText="1"/>
    </xf>
    <xf numFmtId="3" fontId="16" fillId="0" borderId="41" xfId="2" applyNumberFormat="1" applyFont="1" applyBorder="1" applyAlignment="1">
      <alignment horizontal="center" vertical="center" wrapText="1"/>
    </xf>
    <xf numFmtId="3" fontId="16" fillId="0" borderId="108" xfId="2" applyNumberFormat="1" applyFont="1" applyBorder="1" applyAlignment="1">
      <alignment horizontal="center" vertical="center" wrapText="1"/>
    </xf>
    <xf numFmtId="3" fontId="16" fillId="0" borderId="42" xfId="2" applyNumberFormat="1" applyFont="1" applyBorder="1" applyAlignment="1">
      <alignment horizontal="center" vertical="center" wrapText="1"/>
    </xf>
    <xf numFmtId="3" fontId="16" fillId="0" borderId="111" xfId="2" applyNumberFormat="1" applyFont="1" applyBorder="1" applyAlignment="1">
      <alignment horizontal="center" vertical="center" wrapText="1"/>
    </xf>
    <xf numFmtId="3" fontId="16" fillId="0" borderId="77" xfId="2" applyNumberFormat="1" applyFont="1" applyBorder="1" applyAlignment="1">
      <alignment horizontal="center" vertical="center" wrapText="1"/>
    </xf>
    <xf numFmtId="0" fontId="13" fillId="0" borderId="68" xfId="4" applyFont="1" applyBorder="1" applyAlignment="1">
      <alignment horizontal="center" vertical="center"/>
    </xf>
    <xf numFmtId="0" fontId="13" fillId="0" borderId="2" xfId="4" applyFont="1" applyBorder="1" applyAlignment="1">
      <alignment horizontal="center" vertical="center"/>
    </xf>
    <xf numFmtId="3" fontId="16" fillId="0" borderId="30" xfId="2" applyNumberFormat="1" applyFont="1" applyBorder="1" applyAlignment="1">
      <alignment horizontal="center" vertical="center" wrapText="1"/>
    </xf>
    <xf numFmtId="3" fontId="16" fillId="0" borderId="31" xfId="2" applyNumberFormat="1" applyFont="1" applyBorder="1" applyAlignment="1">
      <alignment horizontal="center" vertical="center" wrapText="1"/>
    </xf>
    <xf numFmtId="3" fontId="16" fillId="0" borderId="99" xfId="2" applyNumberFormat="1" applyFont="1" applyBorder="1" applyAlignment="1">
      <alignment horizontal="center" vertical="center" wrapText="1"/>
    </xf>
    <xf numFmtId="3" fontId="16" fillId="0" borderId="100" xfId="2" applyNumberFormat="1" applyFont="1" applyBorder="1" applyAlignment="1">
      <alignment horizontal="center" vertical="center" wrapText="1"/>
    </xf>
    <xf numFmtId="3" fontId="5" fillId="0" borderId="73" xfId="4" quotePrefix="1" applyNumberFormat="1" applyFont="1" applyBorder="1" applyAlignment="1">
      <alignment horizontal="center" vertical="center"/>
    </xf>
    <xf numFmtId="3" fontId="5" fillId="0" borderId="75" xfId="4" applyNumberFormat="1" applyFont="1" applyBorder="1" applyAlignment="1">
      <alignment horizontal="center" vertical="center"/>
    </xf>
    <xf numFmtId="3" fontId="16" fillId="0" borderId="107" xfId="2" applyNumberFormat="1" applyFont="1" applyBorder="1" applyAlignment="1">
      <alignment horizontal="center" vertical="center" wrapText="1"/>
    </xf>
    <xf numFmtId="3" fontId="16" fillId="0" borderId="76" xfId="2" applyNumberFormat="1" applyFont="1" applyBorder="1" applyAlignment="1">
      <alignment horizontal="center" vertical="center" wrapText="1"/>
    </xf>
    <xf numFmtId="3" fontId="16" fillId="0" borderId="109" xfId="2" applyNumberFormat="1" applyFont="1" applyBorder="1" applyAlignment="1">
      <alignment horizontal="center" vertical="center" wrapText="1"/>
    </xf>
    <xf numFmtId="3" fontId="16" fillId="0" borderId="43" xfId="2" applyNumberFormat="1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/>
    </xf>
    <xf numFmtId="0" fontId="3" fillId="0" borderId="24" xfId="4" applyFont="1" applyBorder="1" applyAlignment="1">
      <alignment horizontal="center" vertical="center"/>
    </xf>
    <xf numFmtId="0" fontId="5" fillId="0" borderId="51" xfId="4" applyFont="1" applyBorder="1" applyAlignment="1">
      <alignment horizontal="center" vertical="center"/>
    </xf>
    <xf numFmtId="0" fontId="5" fillId="0" borderId="47" xfId="4" applyFont="1" applyBorder="1" applyAlignment="1">
      <alignment horizontal="center" vertical="center"/>
    </xf>
    <xf numFmtId="0" fontId="5" fillId="0" borderId="48" xfId="4" applyFont="1" applyBorder="1" applyAlignment="1">
      <alignment horizontal="center" vertical="center"/>
    </xf>
    <xf numFmtId="3" fontId="5" fillId="0" borderId="46" xfId="4" quotePrefix="1" applyNumberFormat="1" applyFont="1" applyBorder="1" applyAlignment="1">
      <alignment horizontal="center" vertical="center"/>
    </xf>
    <xf numFmtId="3" fontId="5" fillId="0" borderId="49" xfId="4" applyNumberFormat="1" applyFont="1" applyBorder="1" applyAlignment="1">
      <alignment horizontal="center" vertical="center"/>
    </xf>
    <xf numFmtId="3" fontId="5" fillId="0" borderId="52" xfId="4" applyNumberFormat="1" applyFont="1" applyBorder="1" applyAlignment="1">
      <alignment horizontal="center" vertical="center"/>
    </xf>
    <xf numFmtId="3" fontId="16" fillId="0" borderId="32" xfId="2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0" fontId="4" fillId="0" borderId="0" xfId="4" applyFont="1" applyAlignment="1">
      <alignment horizontal="left"/>
    </xf>
  </cellXfs>
  <cellStyles count="9">
    <cellStyle name="Normal" xfId="0" builtinId="0"/>
    <cellStyle name="Normal 2" xfId="1" xr:uid="{00000000-0005-0000-0000-000001000000}"/>
    <cellStyle name="Normal 2 3" xfId="2" xr:uid="{00000000-0005-0000-0000-000002000000}"/>
    <cellStyle name="Normal 3" xfId="4" xr:uid="{00000000-0005-0000-0000-000003000000}"/>
    <cellStyle name="Normal 5" xfId="6" xr:uid="{00000000-0005-0000-0000-000004000000}"/>
    <cellStyle name="Normal_B2_fr" xfId="3" xr:uid="{00000000-0005-0000-0000-000005000000}"/>
    <cellStyle name="Normal_B3 &amp; B4_fr" xfId="5" xr:uid="{00000000-0005-0000-0000-000006000000}"/>
    <cellStyle name="Normal_B3 &amp; B4_fr_1" xfId="8" xr:uid="{56805329-99FD-4F61-A3A1-5129DA0789CB}"/>
    <cellStyle name="Normal_B5_fr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Z45"/>
  <sheetViews>
    <sheetView view="pageBreakPreview" topLeftCell="A10" zoomScale="70" zoomScaleNormal="100" zoomScaleSheetLayoutView="70" workbookViewId="0">
      <selection activeCell="BC36" sqref="BC36"/>
    </sheetView>
  </sheetViews>
  <sheetFormatPr baseColWidth="10" defaultColWidth="9.109375" defaultRowHeight="14.4" x14ac:dyDescent="0.3"/>
  <cols>
    <col min="1" max="1" width="53.33203125" style="1" customWidth="1"/>
    <col min="2" max="2" width="8.6640625" style="2" hidden="1" customWidth="1"/>
    <col min="3" max="3" width="7.77734375" style="2" hidden="1" customWidth="1"/>
    <col min="4" max="4" width="6" style="109" hidden="1" customWidth="1"/>
    <col min="5" max="5" width="8.6640625" style="22" hidden="1" customWidth="1"/>
    <col min="6" max="6" width="7.77734375" style="22" hidden="1" customWidth="1"/>
    <col min="7" max="7" width="7.109375" style="106" hidden="1" customWidth="1"/>
    <col min="8" max="8" width="8.6640625" style="22" hidden="1" customWidth="1"/>
    <col min="9" max="9" width="7.77734375" style="22" hidden="1" customWidth="1"/>
    <col min="10" max="10" width="7.109375" style="106" hidden="1" customWidth="1"/>
    <col min="11" max="37" width="9.109375" style="1" hidden="1" customWidth="1"/>
    <col min="38" max="43" width="0" style="1" hidden="1" customWidth="1"/>
    <col min="44" max="46" width="9.109375" style="1"/>
    <col min="53" max="16384" width="9.109375" style="1"/>
  </cols>
  <sheetData>
    <row r="2" spans="1:52" ht="20.100000000000001" customHeight="1" x14ac:dyDescent="0.3">
      <c r="A2" s="429" t="s">
        <v>0</v>
      </c>
      <c r="B2" s="429"/>
      <c r="C2" s="429"/>
      <c r="D2" s="429"/>
      <c r="E2" s="429"/>
      <c r="F2" s="429"/>
      <c r="G2" s="429"/>
      <c r="H2" s="429"/>
      <c r="I2" s="429"/>
      <c r="J2" s="429"/>
    </row>
    <row r="3" spans="1:52" ht="20.100000000000001" customHeight="1" x14ac:dyDescent="0.3">
      <c r="A3" s="429"/>
      <c r="B3" s="429"/>
      <c r="C3" s="429"/>
      <c r="D3" s="429"/>
    </row>
    <row r="4" spans="1:52" ht="20.100000000000001" customHeight="1" thickBot="1" x14ac:dyDescent="0.35">
      <c r="A4" s="95" t="s">
        <v>1</v>
      </c>
      <c r="B4" s="110"/>
      <c r="C4" s="110"/>
      <c r="D4" s="3"/>
    </row>
    <row r="5" spans="1:52" ht="20.100000000000001" customHeight="1" thickTop="1" x14ac:dyDescent="0.3">
      <c r="A5" s="431"/>
      <c r="B5" s="426" t="s">
        <v>2</v>
      </c>
      <c r="C5" s="426"/>
      <c r="D5" s="427"/>
      <c r="E5" s="426" t="s">
        <v>3</v>
      </c>
      <c r="F5" s="426"/>
      <c r="G5" s="427"/>
      <c r="H5" s="426" t="s">
        <v>4</v>
      </c>
      <c r="I5" s="426"/>
      <c r="J5" s="427"/>
      <c r="K5" s="426" t="s">
        <v>91</v>
      </c>
      <c r="L5" s="426"/>
      <c r="M5" s="427"/>
      <c r="N5" s="426" t="s">
        <v>95</v>
      </c>
      <c r="O5" s="426"/>
      <c r="P5" s="427"/>
      <c r="Q5" s="426" t="s">
        <v>96</v>
      </c>
      <c r="R5" s="426"/>
      <c r="S5" s="427"/>
      <c r="T5" s="426" t="s">
        <v>97</v>
      </c>
      <c r="U5" s="426"/>
      <c r="V5" s="427"/>
      <c r="W5" s="426" t="s">
        <v>98</v>
      </c>
      <c r="X5" s="426"/>
      <c r="Y5" s="427"/>
      <c r="Z5" s="426" t="s">
        <v>99</v>
      </c>
      <c r="AA5" s="426"/>
      <c r="AB5" s="427"/>
      <c r="AC5" s="426" t="s">
        <v>100</v>
      </c>
      <c r="AD5" s="426"/>
      <c r="AE5" s="427"/>
      <c r="AF5" s="426" t="s">
        <v>101</v>
      </c>
      <c r="AG5" s="426"/>
      <c r="AH5" s="427"/>
      <c r="AI5" s="426" t="s">
        <v>102</v>
      </c>
      <c r="AJ5" s="426"/>
      <c r="AK5" s="427"/>
      <c r="AL5" s="426" t="s">
        <v>103</v>
      </c>
      <c r="AM5" s="426"/>
      <c r="AN5" s="427"/>
      <c r="AO5" s="426" t="s">
        <v>104</v>
      </c>
      <c r="AP5" s="426"/>
      <c r="AQ5" s="427"/>
      <c r="AR5" s="426" t="s">
        <v>105</v>
      </c>
      <c r="AS5" s="426"/>
      <c r="AT5" s="427"/>
      <c r="AU5" s="426" t="s">
        <v>106</v>
      </c>
      <c r="AV5" s="426"/>
      <c r="AW5" s="427"/>
      <c r="AX5" s="426" t="s">
        <v>107</v>
      </c>
      <c r="AY5" s="426"/>
      <c r="AZ5" s="427"/>
    </row>
    <row r="6" spans="1:52" ht="20.100000000000001" customHeight="1" x14ac:dyDescent="0.3">
      <c r="A6" s="432"/>
      <c r="B6" s="4" t="s">
        <v>5</v>
      </c>
      <c r="C6" s="5" t="s">
        <v>6</v>
      </c>
      <c r="D6" s="98" t="s">
        <v>7</v>
      </c>
      <c r="E6" s="4" t="s">
        <v>5</v>
      </c>
      <c r="F6" s="5" t="s">
        <v>6</v>
      </c>
      <c r="G6" s="98" t="s">
        <v>7</v>
      </c>
      <c r="H6" s="4" t="s">
        <v>5</v>
      </c>
      <c r="I6" s="5" t="s">
        <v>6</v>
      </c>
      <c r="J6" s="98" t="s">
        <v>7</v>
      </c>
      <c r="K6" s="32" t="s">
        <v>5</v>
      </c>
      <c r="L6" s="33" t="s">
        <v>6</v>
      </c>
      <c r="M6" s="187" t="s">
        <v>94</v>
      </c>
      <c r="N6" s="32" t="s">
        <v>5</v>
      </c>
      <c r="O6" s="33" t="s">
        <v>6</v>
      </c>
      <c r="P6" s="199" t="s">
        <v>7</v>
      </c>
      <c r="Q6" s="32" t="s">
        <v>5</v>
      </c>
      <c r="R6" s="33" t="s">
        <v>6</v>
      </c>
      <c r="S6" s="199" t="s">
        <v>7</v>
      </c>
      <c r="T6" s="32" t="s">
        <v>5</v>
      </c>
      <c r="U6" s="33" t="s">
        <v>6</v>
      </c>
      <c r="V6" s="199" t="s">
        <v>7</v>
      </c>
      <c r="W6" s="32" t="s">
        <v>5</v>
      </c>
      <c r="X6" s="33" t="s">
        <v>6</v>
      </c>
      <c r="Y6" s="199" t="s">
        <v>7</v>
      </c>
      <c r="Z6" s="32" t="s">
        <v>5</v>
      </c>
      <c r="AA6" s="33" t="s">
        <v>6</v>
      </c>
      <c r="AB6" s="199" t="s">
        <v>7</v>
      </c>
      <c r="AC6" s="32" t="s">
        <v>5</v>
      </c>
      <c r="AD6" s="33" t="s">
        <v>6</v>
      </c>
      <c r="AE6" s="199" t="s">
        <v>7</v>
      </c>
      <c r="AF6" s="32" t="s">
        <v>5</v>
      </c>
      <c r="AG6" s="33" t="s">
        <v>6</v>
      </c>
      <c r="AH6" s="199" t="s">
        <v>7</v>
      </c>
      <c r="AI6" s="32" t="s">
        <v>5</v>
      </c>
      <c r="AJ6" s="33" t="s">
        <v>6</v>
      </c>
      <c r="AK6" s="199" t="s">
        <v>7</v>
      </c>
      <c r="AL6" s="32" t="s">
        <v>5</v>
      </c>
      <c r="AM6" s="33" t="s">
        <v>6</v>
      </c>
      <c r="AN6" s="199" t="s">
        <v>7</v>
      </c>
      <c r="AO6" s="32" t="s">
        <v>5</v>
      </c>
      <c r="AP6" s="33" t="s">
        <v>6</v>
      </c>
      <c r="AQ6" s="199" t="s">
        <v>7</v>
      </c>
      <c r="AR6" s="32" t="s">
        <v>5</v>
      </c>
      <c r="AS6" s="33" t="s">
        <v>6</v>
      </c>
      <c r="AT6" s="199" t="s">
        <v>7</v>
      </c>
      <c r="AU6" s="32" t="s">
        <v>5</v>
      </c>
      <c r="AV6" s="33" t="s">
        <v>6</v>
      </c>
      <c r="AW6" s="199" t="s">
        <v>7</v>
      </c>
      <c r="AX6" s="32" t="s">
        <v>5</v>
      </c>
      <c r="AY6" s="33" t="s">
        <v>6</v>
      </c>
      <c r="AZ6" s="199" t="s">
        <v>7</v>
      </c>
    </row>
    <row r="7" spans="1:52" s="10" customFormat="1" ht="31.5" customHeight="1" thickBot="1" x14ac:dyDescent="0.35">
      <c r="A7" s="6" t="s">
        <v>8</v>
      </c>
      <c r="B7" s="7">
        <v>3161</v>
      </c>
      <c r="C7" s="8">
        <v>2945</v>
      </c>
      <c r="D7" s="9">
        <f>SUM(B7:C7)</f>
        <v>6106</v>
      </c>
      <c r="E7" s="7">
        <v>5043</v>
      </c>
      <c r="F7" s="8">
        <v>5554</v>
      </c>
      <c r="G7" s="9">
        <f>SUM(E7:F7)</f>
        <v>10597</v>
      </c>
      <c r="H7" s="7">
        <v>9229</v>
      </c>
      <c r="I7" s="8">
        <v>13849</v>
      </c>
      <c r="J7" s="9">
        <f>SUM(H7:I7)</f>
        <v>23078</v>
      </c>
      <c r="K7" s="7">
        <v>5347</v>
      </c>
      <c r="L7" s="8">
        <f>M7-K7</f>
        <v>4046</v>
      </c>
      <c r="M7" s="9">
        <v>9393</v>
      </c>
      <c r="N7" s="7">
        <v>5128</v>
      </c>
      <c r="O7" s="8">
        <v>4559</v>
      </c>
      <c r="P7" s="9">
        <f>SUM(N7:O7)</f>
        <v>9687</v>
      </c>
      <c r="Q7" s="7">
        <v>6278</v>
      </c>
      <c r="R7" s="8">
        <v>6296</v>
      </c>
      <c r="S7" s="9">
        <f>SUM(Q7:R7)</f>
        <v>12574</v>
      </c>
      <c r="T7" s="7">
        <v>10338</v>
      </c>
      <c r="U7" s="8">
        <v>14165</v>
      </c>
      <c r="V7" s="9">
        <f>SUM(T7:U7)</f>
        <v>24503</v>
      </c>
      <c r="W7" s="7">
        <v>6132</v>
      </c>
      <c r="X7" s="8">
        <v>4814</v>
      </c>
      <c r="Y7" s="9">
        <f>SUM(W7:X7)</f>
        <v>10946</v>
      </c>
      <c r="Z7" s="7">
        <v>5972</v>
      </c>
      <c r="AA7" s="8">
        <v>5207</v>
      </c>
      <c r="AB7" s="9">
        <v>11179</v>
      </c>
      <c r="AC7" s="7">
        <v>7220</v>
      </c>
      <c r="AD7" s="8">
        <v>7059</v>
      </c>
      <c r="AE7" s="9">
        <f>SUM(AC7:AD7)</f>
        <v>14279</v>
      </c>
      <c r="AF7" s="7">
        <v>10979</v>
      </c>
      <c r="AG7" s="8">
        <v>14342</v>
      </c>
      <c r="AH7" s="9">
        <f>SUM(AF7:AG7)</f>
        <v>25321</v>
      </c>
      <c r="AI7" s="7">
        <v>6813</v>
      </c>
      <c r="AJ7" s="8">
        <v>5426</v>
      </c>
      <c r="AK7" s="9">
        <f>SUM(AI7:AJ7)</f>
        <v>12239</v>
      </c>
      <c r="AL7" s="7">
        <v>6509</v>
      </c>
      <c r="AM7" s="8">
        <v>5338</v>
      </c>
      <c r="AN7" s="9">
        <f>SUM(AL7:AM7)</f>
        <v>11847</v>
      </c>
      <c r="AO7" s="7">
        <v>7860</v>
      </c>
      <c r="AP7" s="8">
        <v>7275</v>
      </c>
      <c r="AQ7" s="9">
        <f>SUM(AO7:AP7)</f>
        <v>15135</v>
      </c>
      <c r="AR7" s="7">
        <v>11350</v>
      </c>
      <c r="AS7" s="8">
        <v>14474</v>
      </c>
      <c r="AT7" s="9">
        <f>SUM(AR7:AS7)</f>
        <v>25824</v>
      </c>
      <c r="AU7" s="7">
        <v>7335</v>
      </c>
      <c r="AV7" s="8">
        <v>5690</v>
      </c>
      <c r="AW7" s="9">
        <f>SUM(AU7:AV7)</f>
        <v>13025</v>
      </c>
      <c r="AX7" s="7">
        <v>7026</v>
      </c>
      <c r="AY7" s="8">
        <v>5508</v>
      </c>
      <c r="AZ7" s="9">
        <f>SUM(AX7:AY7)</f>
        <v>12534</v>
      </c>
    </row>
    <row r="8" spans="1:52" s="83" customFormat="1" ht="50.4" customHeight="1" thickTop="1" x14ac:dyDescent="0.3">
      <c r="A8" s="433" t="s">
        <v>69</v>
      </c>
      <c r="B8" s="433"/>
      <c r="C8" s="433"/>
      <c r="D8" s="433"/>
      <c r="E8" s="433"/>
      <c r="F8" s="433"/>
      <c r="G8" s="111"/>
      <c r="H8" s="81"/>
      <c r="I8" s="121"/>
      <c r="J8" s="82"/>
      <c r="AU8"/>
      <c r="AV8"/>
      <c r="AW8"/>
      <c r="AX8"/>
      <c r="AY8"/>
      <c r="AZ8"/>
    </row>
    <row r="9" spans="1:52" s="13" customFormat="1" ht="21" customHeight="1" x14ac:dyDescent="0.3">
      <c r="A9" s="11"/>
      <c r="B9" s="12"/>
      <c r="C9" s="12"/>
      <c r="D9" s="99"/>
      <c r="E9" s="29"/>
      <c r="F9" s="29"/>
      <c r="G9" s="112"/>
      <c r="H9" s="29"/>
      <c r="I9" s="44"/>
      <c r="J9" s="114"/>
      <c r="AU9"/>
      <c r="AV9"/>
      <c r="AW9"/>
      <c r="AX9"/>
      <c r="AY9"/>
      <c r="AZ9"/>
    </row>
    <row r="10" spans="1:52" s="13" customFormat="1" ht="21" customHeight="1" x14ac:dyDescent="0.3">
      <c r="A10" s="14"/>
      <c r="B10" s="12"/>
      <c r="C10" s="12"/>
      <c r="D10" s="99"/>
      <c r="E10" s="29"/>
      <c r="F10" s="29"/>
      <c r="G10" s="112"/>
      <c r="H10" s="29"/>
      <c r="I10" s="44"/>
      <c r="J10" s="114"/>
      <c r="AU10"/>
      <c r="AV10"/>
      <c r="AW10"/>
      <c r="AX10"/>
      <c r="AY10"/>
      <c r="AZ10"/>
    </row>
    <row r="11" spans="1:52" s="13" customFormat="1" ht="20.100000000000001" customHeight="1" x14ac:dyDescent="0.3">
      <c r="A11" s="429" t="s">
        <v>9</v>
      </c>
      <c r="B11" s="429"/>
      <c r="C11" s="429"/>
      <c r="D11" s="429"/>
      <c r="E11" s="429"/>
      <c r="F11" s="429"/>
      <c r="G11" s="429"/>
      <c r="H11" s="429"/>
      <c r="I11" s="429"/>
      <c r="J11" s="429"/>
      <c r="AU11"/>
      <c r="AV11"/>
      <c r="AW11"/>
      <c r="AX11"/>
      <c r="AY11"/>
      <c r="AZ11"/>
    </row>
    <row r="12" spans="1:52" s="13" customFormat="1" ht="20.100000000000001" customHeight="1" x14ac:dyDescent="0.3">
      <c r="A12" s="429"/>
      <c r="B12" s="430"/>
      <c r="C12" s="430"/>
      <c r="D12" s="430"/>
      <c r="E12" s="29"/>
      <c r="F12" s="29"/>
      <c r="G12" s="112"/>
      <c r="H12" s="29"/>
      <c r="I12" s="44"/>
      <c r="J12" s="114"/>
      <c r="AU12"/>
      <c r="AV12"/>
      <c r="AW12"/>
      <c r="AX12"/>
      <c r="AY12"/>
      <c r="AZ12"/>
    </row>
    <row r="13" spans="1:52" ht="20.100000000000001" customHeight="1" thickBot="1" x14ac:dyDescent="0.35">
      <c r="A13" s="95" t="s">
        <v>10</v>
      </c>
      <c r="B13" s="15"/>
      <c r="C13" s="15"/>
      <c r="D13" s="100"/>
      <c r="I13" s="122"/>
      <c r="J13" s="31"/>
      <c r="N13" s="15"/>
      <c r="O13" s="15"/>
      <c r="P13" s="100"/>
    </row>
    <row r="14" spans="1:52" ht="20.100000000000001" customHeight="1" thickTop="1" x14ac:dyDescent="0.3">
      <c r="A14" s="431"/>
      <c r="B14" s="428" t="s">
        <v>2</v>
      </c>
      <c r="C14" s="426"/>
      <c r="D14" s="427"/>
      <c r="E14" s="428" t="s">
        <v>3</v>
      </c>
      <c r="F14" s="426"/>
      <c r="G14" s="427"/>
      <c r="H14" s="428" t="s">
        <v>4</v>
      </c>
      <c r="I14" s="426"/>
      <c r="J14" s="427"/>
      <c r="K14" s="426" t="s">
        <v>91</v>
      </c>
      <c r="L14" s="426"/>
      <c r="M14" s="427"/>
      <c r="N14" s="426" t="s">
        <v>95</v>
      </c>
      <c r="O14" s="426"/>
      <c r="P14" s="427"/>
      <c r="Q14" s="426" t="s">
        <v>96</v>
      </c>
      <c r="R14" s="426"/>
      <c r="S14" s="427"/>
      <c r="T14" s="426" t="s">
        <v>97</v>
      </c>
      <c r="U14" s="426"/>
      <c r="V14" s="427"/>
      <c r="W14" s="426" t="s">
        <v>98</v>
      </c>
      <c r="X14" s="426"/>
      <c r="Y14" s="427"/>
      <c r="Z14" s="426" t="s">
        <v>99</v>
      </c>
      <c r="AA14" s="426"/>
      <c r="AB14" s="427"/>
      <c r="AC14" s="426" t="s">
        <v>100</v>
      </c>
      <c r="AD14" s="426"/>
      <c r="AE14" s="427"/>
      <c r="AF14" s="426" t="s">
        <v>101</v>
      </c>
      <c r="AG14" s="426"/>
      <c r="AH14" s="427"/>
      <c r="AI14" s="426" t="s">
        <v>102</v>
      </c>
      <c r="AJ14" s="426"/>
      <c r="AK14" s="427"/>
      <c r="AL14" s="426" t="s">
        <v>103</v>
      </c>
      <c r="AM14" s="426"/>
      <c r="AN14" s="427"/>
      <c r="AO14" s="426" t="s">
        <v>104</v>
      </c>
      <c r="AP14" s="426"/>
      <c r="AQ14" s="427"/>
      <c r="AR14" s="426" t="s">
        <v>105</v>
      </c>
      <c r="AS14" s="426"/>
      <c r="AT14" s="427"/>
      <c r="AU14" s="428" t="s">
        <v>106</v>
      </c>
      <c r="AV14" s="426"/>
      <c r="AW14" s="427"/>
      <c r="AX14" s="428" t="s">
        <v>107</v>
      </c>
      <c r="AY14" s="426"/>
      <c r="AZ14" s="427"/>
    </row>
    <row r="15" spans="1:52" s="16" customFormat="1" ht="20.100000000000001" customHeight="1" x14ac:dyDescent="0.3">
      <c r="A15" s="432"/>
      <c r="B15" s="32" t="s">
        <v>5</v>
      </c>
      <c r="C15" s="33" t="s">
        <v>6</v>
      </c>
      <c r="D15" s="101" t="s">
        <v>7</v>
      </c>
      <c r="E15" s="32" t="s">
        <v>5</v>
      </c>
      <c r="F15" s="33" t="s">
        <v>6</v>
      </c>
      <c r="G15" s="101" t="s">
        <v>7</v>
      </c>
      <c r="H15" s="32" t="s">
        <v>5</v>
      </c>
      <c r="I15" s="33" t="s">
        <v>6</v>
      </c>
      <c r="J15" s="101" t="s">
        <v>7</v>
      </c>
      <c r="K15" s="32" t="s">
        <v>5</v>
      </c>
      <c r="L15" s="33" t="s">
        <v>6</v>
      </c>
      <c r="M15" s="188" t="s">
        <v>7</v>
      </c>
      <c r="N15" s="32" t="s">
        <v>5</v>
      </c>
      <c r="O15" s="33" t="s">
        <v>6</v>
      </c>
      <c r="P15" s="188" t="s">
        <v>7</v>
      </c>
      <c r="Q15" s="32" t="s">
        <v>5</v>
      </c>
      <c r="R15" s="33" t="s">
        <v>6</v>
      </c>
      <c r="S15" s="188" t="s">
        <v>7</v>
      </c>
      <c r="T15" s="32" t="s">
        <v>5</v>
      </c>
      <c r="U15" s="33" t="s">
        <v>6</v>
      </c>
      <c r="V15" s="188" t="s">
        <v>7</v>
      </c>
      <c r="W15" s="32" t="s">
        <v>5</v>
      </c>
      <c r="X15" s="33" t="s">
        <v>6</v>
      </c>
      <c r="Y15" s="188" t="s">
        <v>7</v>
      </c>
      <c r="Z15" s="32" t="s">
        <v>5</v>
      </c>
      <c r="AA15" s="33" t="s">
        <v>6</v>
      </c>
      <c r="AB15" s="188" t="s">
        <v>7</v>
      </c>
      <c r="AC15" s="32" t="s">
        <v>5</v>
      </c>
      <c r="AD15" s="33" t="s">
        <v>6</v>
      </c>
      <c r="AE15" s="188" t="s">
        <v>7</v>
      </c>
      <c r="AF15" s="32" t="s">
        <v>5</v>
      </c>
      <c r="AG15" s="33" t="s">
        <v>6</v>
      </c>
      <c r="AH15" s="188" t="s">
        <v>7</v>
      </c>
      <c r="AI15" s="32" t="s">
        <v>5</v>
      </c>
      <c r="AJ15" s="33" t="s">
        <v>6</v>
      </c>
      <c r="AK15" s="188" t="s">
        <v>7</v>
      </c>
      <c r="AL15" s="32" t="s">
        <v>5</v>
      </c>
      <c r="AM15" s="33" t="s">
        <v>6</v>
      </c>
      <c r="AN15" s="188" t="s">
        <v>7</v>
      </c>
      <c r="AO15" s="32" t="s">
        <v>5</v>
      </c>
      <c r="AP15" s="33" t="s">
        <v>6</v>
      </c>
      <c r="AQ15" s="188" t="s">
        <v>7</v>
      </c>
      <c r="AR15" s="32" t="s">
        <v>5</v>
      </c>
      <c r="AS15" s="33" t="s">
        <v>6</v>
      </c>
      <c r="AT15" s="188" t="s">
        <v>7</v>
      </c>
      <c r="AU15" s="32" t="s">
        <v>5</v>
      </c>
      <c r="AV15" s="33" t="s">
        <v>6</v>
      </c>
      <c r="AW15" s="188" t="s">
        <v>7</v>
      </c>
      <c r="AX15" s="32" t="s">
        <v>5</v>
      </c>
      <c r="AY15" s="33" t="s">
        <v>6</v>
      </c>
      <c r="AZ15" s="188" t="s">
        <v>7</v>
      </c>
    </row>
    <row r="16" spans="1:52" ht="20.100000000000001" customHeight="1" x14ac:dyDescent="0.3">
      <c r="A16" s="17" t="s">
        <v>11</v>
      </c>
      <c r="B16" s="115">
        <f>SUM(B17:B21)</f>
        <v>3161</v>
      </c>
      <c r="C16" s="116">
        <f t="shared" ref="C16" si="0">SUM(C17:C21)</f>
        <v>2945</v>
      </c>
      <c r="D16" s="34">
        <f>SUM(D17:D21)</f>
        <v>6106</v>
      </c>
      <c r="E16" s="115">
        <f t="shared" ref="E16" si="1">SUM(E17:E21)</f>
        <v>5043</v>
      </c>
      <c r="F16" s="116">
        <f>SUM(F17:F21)</f>
        <v>5554</v>
      </c>
      <c r="G16" s="34">
        <f>SUM(G17:G21)</f>
        <v>10597</v>
      </c>
      <c r="H16" s="115">
        <f>SUM(H17:H21)</f>
        <v>9229</v>
      </c>
      <c r="I16" s="116">
        <f t="shared" ref="I16:J16" si="2">SUM(I17:I21)</f>
        <v>13849</v>
      </c>
      <c r="J16" s="34">
        <f t="shared" si="2"/>
        <v>23078</v>
      </c>
      <c r="K16" s="115">
        <f t="shared" ref="K16:O16" si="3">SUM(K17:K21)</f>
        <v>5347</v>
      </c>
      <c r="L16" s="116">
        <f t="shared" si="3"/>
        <v>4046</v>
      </c>
      <c r="M16" s="93">
        <f t="shared" si="3"/>
        <v>9393</v>
      </c>
      <c r="N16" s="115">
        <f>SUM(N17:N21)</f>
        <v>5128</v>
      </c>
      <c r="O16" s="116">
        <f t="shared" si="3"/>
        <v>4559</v>
      </c>
      <c r="P16" s="93">
        <f>SUM(P17:P21)</f>
        <v>9687</v>
      </c>
      <c r="Q16" s="115">
        <f>SUM(Q17:Q21)</f>
        <v>6278</v>
      </c>
      <c r="R16" s="116">
        <f t="shared" ref="R16" si="4">SUM(R17:R21)</f>
        <v>6296</v>
      </c>
      <c r="S16" s="93">
        <f>SUM(S17:S21)</f>
        <v>12574</v>
      </c>
      <c r="T16" s="115">
        <f t="shared" ref="T16:X16" si="5">SUM(T17:T21)</f>
        <v>10338</v>
      </c>
      <c r="U16" s="116">
        <f t="shared" si="5"/>
        <v>14165</v>
      </c>
      <c r="V16" s="93">
        <f t="shared" si="5"/>
        <v>24503</v>
      </c>
      <c r="W16" s="115">
        <f>SUM(W17:W21)</f>
        <v>6132</v>
      </c>
      <c r="X16" s="116">
        <f t="shared" si="5"/>
        <v>4814</v>
      </c>
      <c r="Y16" s="93">
        <f t="shared" ref="Y16:Y21" si="6">SUM(W16:X16)</f>
        <v>10946</v>
      </c>
      <c r="Z16" s="115">
        <f>SUM(Z17:Z21)</f>
        <v>5972</v>
      </c>
      <c r="AA16" s="116">
        <f t="shared" ref="AA16" si="7">SUM(AA17:AA21)</f>
        <v>5207</v>
      </c>
      <c r="AB16" s="93">
        <f t="shared" ref="AB16" si="8">SUM(Z16:AA16)</f>
        <v>11179</v>
      </c>
      <c r="AC16" s="115">
        <f>SUM(AC17:AC21)</f>
        <v>7220</v>
      </c>
      <c r="AD16" s="116">
        <f t="shared" ref="AD16" si="9">SUM(AD17:AD21)</f>
        <v>7059</v>
      </c>
      <c r="AE16" s="93">
        <f t="shared" ref="AE16:AE21" si="10">SUM(AC16:AD16)</f>
        <v>14279</v>
      </c>
      <c r="AF16" s="115">
        <f>SUM(AF17:AF21)</f>
        <v>10979</v>
      </c>
      <c r="AG16" s="116">
        <f t="shared" ref="AG16" si="11">SUM(AG17:AG21)</f>
        <v>14342</v>
      </c>
      <c r="AH16" s="93">
        <f t="shared" ref="AH16:AH21" si="12">SUM(AF16:AG16)</f>
        <v>25321</v>
      </c>
      <c r="AI16" s="115">
        <f>SUM(AI17:AI21)</f>
        <v>6813</v>
      </c>
      <c r="AJ16" s="116">
        <f t="shared" ref="AJ16" si="13">SUM(AJ17:AJ21)</f>
        <v>5426</v>
      </c>
      <c r="AK16" s="93">
        <f t="shared" ref="AK16:AK21" si="14">SUM(AI16:AJ16)</f>
        <v>12239</v>
      </c>
      <c r="AL16" s="115">
        <f>SUM(AL17:AL21)</f>
        <v>6509</v>
      </c>
      <c r="AM16" s="116">
        <f t="shared" ref="AM16" si="15">SUM(AM17:AM21)</f>
        <v>5338</v>
      </c>
      <c r="AN16" s="93">
        <f t="shared" ref="AN16:AN21" si="16">SUM(AL16:AM16)</f>
        <v>11847</v>
      </c>
      <c r="AO16" s="115">
        <f>SUM(AO17:AO21)</f>
        <v>7860</v>
      </c>
      <c r="AP16" s="116">
        <f t="shared" ref="AP16" si="17">SUM(AP17:AP21)</f>
        <v>7275</v>
      </c>
      <c r="AQ16" s="93">
        <f t="shared" ref="AQ16:AQ21" si="18">SUM(AO16:AP16)</f>
        <v>15135</v>
      </c>
      <c r="AR16" s="115">
        <f>SUM(AR17:AR21)</f>
        <v>11350</v>
      </c>
      <c r="AS16" s="116">
        <f t="shared" ref="AS16" si="19">SUM(AS17:AS21)</f>
        <v>14474</v>
      </c>
      <c r="AT16" s="93">
        <f t="shared" ref="AT16:AT21" si="20">SUM(AR16:AS16)</f>
        <v>25824</v>
      </c>
      <c r="AU16" s="357">
        <f>SUM(AU17:AU21)</f>
        <v>7335</v>
      </c>
      <c r="AV16" s="358">
        <f t="shared" ref="AV16" si="21">SUM(AV17:AV21)</f>
        <v>5690</v>
      </c>
      <c r="AW16" s="359">
        <f t="shared" ref="AW16:AW21" si="22">SUM(AU16:AV16)</f>
        <v>13025</v>
      </c>
      <c r="AX16" s="357">
        <f>SUM(AX17:AX21)</f>
        <v>7026</v>
      </c>
      <c r="AY16" s="358">
        <f t="shared" ref="AY16" si="23">SUM(AY17:AY21)</f>
        <v>5508</v>
      </c>
      <c r="AZ16" s="359">
        <f t="shared" ref="AZ16:AZ21" si="24">SUM(AX16:AY16)</f>
        <v>12534</v>
      </c>
    </row>
    <row r="17" spans="1:52" ht="20.100000000000001" customHeight="1" x14ac:dyDescent="0.3">
      <c r="A17" s="18" t="s">
        <v>12</v>
      </c>
      <c r="B17" s="117">
        <v>792</v>
      </c>
      <c r="C17" s="118">
        <v>1537</v>
      </c>
      <c r="D17" s="102">
        <f>SUM(B17:C17)</f>
        <v>2329</v>
      </c>
      <c r="E17" s="117">
        <v>1713</v>
      </c>
      <c r="F17" s="118">
        <v>3310</v>
      </c>
      <c r="G17" s="102">
        <f>SUM(E17:F17)</f>
        <v>5023</v>
      </c>
      <c r="H17" s="117">
        <v>4531</v>
      </c>
      <c r="I17" s="118">
        <v>9645</v>
      </c>
      <c r="J17" s="102">
        <f>SUM(H17:I17)</f>
        <v>14176</v>
      </c>
      <c r="K17" s="117">
        <v>952</v>
      </c>
      <c r="L17" s="118">
        <v>1689</v>
      </c>
      <c r="M17" s="189">
        <v>2641</v>
      </c>
      <c r="N17" s="117">
        <v>1181</v>
      </c>
      <c r="O17" s="118">
        <v>2168</v>
      </c>
      <c r="P17" s="189">
        <f>SUM(N17:O17)</f>
        <v>3349</v>
      </c>
      <c r="Q17" s="117">
        <v>1908</v>
      </c>
      <c r="R17" s="118">
        <v>3473</v>
      </c>
      <c r="S17" s="189">
        <f>SUM(Q17:R17)</f>
        <v>5381</v>
      </c>
      <c r="T17" s="117">
        <v>4619</v>
      </c>
      <c r="U17" s="118">
        <v>9656</v>
      </c>
      <c r="V17" s="189">
        <f>SUM(T17:U17)</f>
        <v>14275</v>
      </c>
      <c r="W17" s="117">
        <v>1212</v>
      </c>
      <c r="X17" s="118">
        <v>2046</v>
      </c>
      <c r="Y17" s="189">
        <f t="shared" si="6"/>
        <v>3258</v>
      </c>
      <c r="Z17" s="117">
        <v>1300</v>
      </c>
      <c r="AA17" s="118">
        <v>2421</v>
      </c>
      <c r="AB17" s="189">
        <v>3721</v>
      </c>
      <c r="AC17" s="117">
        <v>2121</v>
      </c>
      <c r="AD17" s="118">
        <v>3879</v>
      </c>
      <c r="AE17" s="189">
        <f t="shared" si="10"/>
        <v>6000</v>
      </c>
      <c r="AF17" s="117">
        <v>4697</v>
      </c>
      <c r="AG17" s="118">
        <v>9520</v>
      </c>
      <c r="AH17" s="189">
        <f t="shared" si="12"/>
        <v>14217</v>
      </c>
      <c r="AI17" s="117">
        <v>1383</v>
      </c>
      <c r="AJ17" s="118">
        <v>2385</v>
      </c>
      <c r="AK17" s="189">
        <f t="shared" si="14"/>
        <v>3768</v>
      </c>
      <c r="AL17" s="117">
        <v>1314</v>
      </c>
      <c r="AM17" s="118">
        <v>2375</v>
      </c>
      <c r="AN17" s="189">
        <f t="shared" si="16"/>
        <v>3689</v>
      </c>
      <c r="AO17" s="117">
        <v>2297</v>
      </c>
      <c r="AP17" s="118">
        <v>3889</v>
      </c>
      <c r="AQ17" s="189">
        <f t="shared" si="18"/>
        <v>6186</v>
      </c>
      <c r="AR17" s="117">
        <v>4755</v>
      </c>
      <c r="AS17" s="118">
        <v>9553</v>
      </c>
      <c r="AT17" s="189">
        <f t="shared" si="20"/>
        <v>14308</v>
      </c>
      <c r="AU17" s="117">
        <v>1412</v>
      </c>
      <c r="AV17" s="118">
        <v>2411</v>
      </c>
      <c r="AW17" s="189">
        <f t="shared" si="22"/>
        <v>3823</v>
      </c>
      <c r="AX17" s="117">
        <v>1338</v>
      </c>
      <c r="AY17" s="118">
        <v>2327</v>
      </c>
      <c r="AZ17" s="189">
        <f t="shared" si="24"/>
        <v>3665</v>
      </c>
    </row>
    <row r="18" spans="1:52" ht="20.100000000000001" customHeight="1" x14ac:dyDescent="0.3">
      <c r="A18" s="18" t="s">
        <v>13</v>
      </c>
      <c r="B18" s="117">
        <v>1084</v>
      </c>
      <c r="C18" s="118">
        <v>891</v>
      </c>
      <c r="D18" s="102">
        <f>SUM(B18:C18)</f>
        <v>1975</v>
      </c>
      <c r="E18" s="117">
        <v>1593</v>
      </c>
      <c r="F18" s="118">
        <v>1453</v>
      </c>
      <c r="G18" s="102">
        <f>SUM(E18:F18)</f>
        <v>3046</v>
      </c>
      <c r="H18" s="117">
        <v>2482</v>
      </c>
      <c r="I18" s="118">
        <v>3015</v>
      </c>
      <c r="J18" s="102">
        <f>SUM(H18:I18)</f>
        <v>5497</v>
      </c>
      <c r="K18" s="117">
        <v>1928</v>
      </c>
      <c r="L18" s="118">
        <v>1421</v>
      </c>
      <c r="M18" s="189">
        <v>3349</v>
      </c>
      <c r="N18" s="117">
        <v>1855</v>
      </c>
      <c r="O18" s="118">
        <v>1491</v>
      </c>
      <c r="P18" s="189">
        <f>SUM(N18:O18)</f>
        <v>3346</v>
      </c>
      <c r="Q18" s="117">
        <v>2067</v>
      </c>
      <c r="R18" s="118">
        <v>1776</v>
      </c>
      <c r="S18" s="189">
        <f>SUM(Q18:R18)</f>
        <v>3843</v>
      </c>
      <c r="T18" s="117">
        <v>2901</v>
      </c>
      <c r="U18" s="118">
        <v>3162</v>
      </c>
      <c r="V18" s="189">
        <f>SUM(T18:U18)</f>
        <v>6063</v>
      </c>
      <c r="W18" s="117">
        <v>2174</v>
      </c>
      <c r="X18" s="118">
        <v>1647</v>
      </c>
      <c r="Y18" s="189">
        <f t="shared" si="6"/>
        <v>3821</v>
      </c>
      <c r="Z18" s="117">
        <v>2144</v>
      </c>
      <c r="AA18" s="118">
        <v>1743</v>
      </c>
      <c r="AB18" s="189">
        <v>3887</v>
      </c>
      <c r="AC18" s="117">
        <v>2375</v>
      </c>
      <c r="AD18" s="118">
        <v>1952</v>
      </c>
      <c r="AE18" s="189">
        <f t="shared" si="10"/>
        <v>4327</v>
      </c>
      <c r="AF18" s="117">
        <v>3147</v>
      </c>
      <c r="AG18" s="118">
        <v>3286</v>
      </c>
      <c r="AH18" s="189">
        <f t="shared" si="12"/>
        <v>6433</v>
      </c>
      <c r="AI18" s="117">
        <v>2447</v>
      </c>
      <c r="AJ18" s="118">
        <v>1826</v>
      </c>
      <c r="AK18" s="189">
        <f t="shared" si="14"/>
        <v>4273</v>
      </c>
      <c r="AL18" s="117">
        <v>2390</v>
      </c>
      <c r="AM18" s="118">
        <v>1745</v>
      </c>
      <c r="AN18" s="189">
        <f t="shared" si="16"/>
        <v>4135</v>
      </c>
      <c r="AO18" s="117">
        <v>2599</v>
      </c>
      <c r="AP18" s="118">
        <v>2061</v>
      </c>
      <c r="AQ18" s="189">
        <f t="shared" si="18"/>
        <v>4660</v>
      </c>
      <c r="AR18" s="117">
        <v>3262</v>
      </c>
      <c r="AS18" s="118">
        <v>3310</v>
      </c>
      <c r="AT18" s="189">
        <f t="shared" si="20"/>
        <v>6572</v>
      </c>
      <c r="AU18" s="117">
        <v>2691</v>
      </c>
      <c r="AV18" s="118">
        <v>1954</v>
      </c>
      <c r="AW18" s="189">
        <f t="shared" si="22"/>
        <v>4645</v>
      </c>
      <c r="AX18" s="117">
        <v>2572</v>
      </c>
      <c r="AY18" s="118">
        <v>1861</v>
      </c>
      <c r="AZ18" s="189">
        <f t="shared" si="24"/>
        <v>4433</v>
      </c>
    </row>
    <row r="19" spans="1:52" ht="20.100000000000001" customHeight="1" x14ac:dyDescent="0.3">
      <c r="A19" s="18" t="s">
        <v>14</v>
      </c>
      <c r="B19" s="117">
        <v>535</v>
      </c>
      <c r="C19" s="118">
        <v>254</v>
      </c>
      <c r="D19" s="102">
        <f>SUM(B19:C19)</f>
        <v>789</v>
      </c>
      <c r="E19" s="117">
        <v>721</v>
      </c>
      <c r="F19" s="118">
        <v>400</v>
      </c>
      <c r="G19" s="102">
        <f>SUM(E19:F19)</f>
        <v>1121</v>
      </c>
      <c r="H19" s="117">
        <v>944</v>
      </c>
      <c r="I19" s="118">
        <v>645</v>
      </c>
      <c r="J19" s="102">
        <f>SUM(H19:I19)</f>
        <v>1589</v>
      </c>
      <c r="K19" s="117">
        <v>1019</v>
      </c>
      <c r="L19" s="118">
        <v>439</v>
      </c>
      <c r="M19" s="189">
        <v>1458</v>
      </c>
      <c r="N19" s="117">
        <v>880</v>
      </c>
      <c r="O19" s="118">
        <v>441</v>
      </c>
      <c r="P19" s="189">
        <f>SUM(N19:O19)</f>
        <v>1321</v>
      </c>
      <c r="Q19" s="117">
        <v>937</v>
      </c>
      <c r="R19" s="118">
        <v>521</v>
      </c>
      <c r="S19" s="189">
        <f>SUM(Q19:R19)</f>
        <v>1458</v>
      </c>
      <c r="T19" s="117">
        <v>1184</v>
      </c>
      <c r="U19" s="118">
        <v>685</v>
      </c>
      <c r="V19" s="189">
        <f>SUM(T19:U19)</f>
        <v>1869</v>
      </c>
      <c r="W19" s="117">
        <v>1110</v>
      </c>
      <c r="X19" s="118">
        <v>518</v>
      </c>
      <c r="Y19" s="189">
        <f t="shared" si="6"/>
        <v>1628</v>
      </c>
      <c r="Z19" s="117">
        <v>1050</v>
      </c>
      <c r="AA19" s="118">
        <v>480</v>
      </c>
      <c r="AB19" s="189">
        <v>1530</v>
      </c>
      <c r="AC19" s="117">
        <v>1104</v>
      </c>
      <c r="AD19" s="118">
        <v>572</v>
      </c>
      <c r="AE19" s="189">
        <f t="shared" si="10"/>
        <v>1676</v>
      </c>
      <c r="AF19" s="117">
        <v>1318</v>
      </c>
      <c r="AG19" s="118">
        <v>788</v>
      </c>
      <c r="AH19" s="189">
        <f t="shared" si="12"/>
        <v>2106</v>
      </c>
      <c r="AI19" s="117">
        <v>1231</v>
      </c>
      <c r="AJ19" s="118">
        <v>564</v>
      </c>
      <c r="AK19" s="189">
        <f t="shared" si="14"/>
        <v>1795</v>
      </c>
      <c r="AL19" s="117">
        <v>1163</v>
      </c>
      <c r="AM19" s="118">
        <v>556</v>
      </c>
      <c r="AN19" s="189">
        <f t="shared" si="16"/>
        <v>1719</v>
      </c>
      <c r="AO19" s="117">
        <v>1191</v>
      </c>
      <c r="AP19" s="118">
        <v>618</v>
      </c>
      <c r="AQ19" s="189">
        <f t="shared" si="18"/>
        <v>1809</v>
      </c>
      <c r="AR19" s="117">
        <v>1371</v>
      </c>
      <c r="AS19" s="118">
        <v>818</v>
      </c>
      <c r="AT19" s="189">
        <f t="shared" si="20"/>
        <v>2189</v>
      </c>
      <c r="AU19" s="117">
        <v>1292</v>
      </c>
      <c r="AV19" s="118">
        <v>615</v>
      </c>
      <c r="AW19" s="189">
        <f t="shared" si="22"/>
        <v>1907</v>
      </c>
      <c r="AX19" s="117">
        <v>1268</v>
      </c>
      <c r="AY19" s="118">
        <v>621</v>
      </c>
      <c r="AZ19" s="189">
        <f t="shared" si="24"/>
        <v>1889</v>
      </c>
    </row>
    <row r="20" spans="1:52" ht="20.100000000000001" customHeight="1" x14ac:dyDescent="0.3">
      <c r="A20" s="18" t="s">
        <v>15</v>
      </c>
      <c r="B20" s="117">
        <v>495</v>
      </c>
      <c r="C20" s="118">
        <v>180</v>
      </c>
      <c r="D20" s="102">
        <f>SUM(B20:C20)</f>
        <v>675</v>
      </c>
      <c r="E20" s="117">
        <v>646</v>
      </c>
      <c r="F20" s="118">
        <v>259</v>
      </c>
      <c r="G20" s="102">
        <f>SUM(E20:F20)</f>
        <v>905</v>
      </c>
      <c r="H20" s="117">
        <v>815</v>
      </c>
      <c r="I20" s="118">
        <v>383</v>
      </c>
      <c r="J20" s="102">
        <f>SUM(H20:I20)</f>
        <v>1198</v>
      </c>
      <c r="K20" s="117">
        <v>908</v>
      </c>
      <c r="L20" s="118">
        <v>322</v>
      </c>
      <c r="M20" s="189">
        <v>1230</v>
      </c>
      <c r="N20" s="117">
        <v>787</v>
      </c>
      <c r="O20" s="118">
        <v>308</v>
      </c>
      <c r="P20" s="189">
        <f>SUM(N20:O20)</f>
        <v>1095</v>
      </c>
      <c r="Q20" s="117">
        <v>882</v>
      </c>
      <c r="R20" s="118">
        <v>334</v>
      </c>
      <c r="S20" s="189">
        <f>SUM(Q20:R20)</f>
        <v>1216</v>
      </c>
      <c r="T20" s="117">
        <v>1068</v>
      </c>
      <c r="U20" s="118">
        <v>459</v>
      </c>
      <c r="V20" s="189">
        <f>SUM(T20:U20)</f>
        <v>1527</v>
      </c>
      <c r="W20" s="117">
        <v>1051</v>
      </c>
      <c r="X20" s="118">
        <v>400</v>
      </c>
      <c r="Y20" s="189">
        <f t="shared" si="6"/>
        <v>1451</v>
      </c>
      <c r="Z20" s="117">
        <v>972</v>
      </c>
      <c r="AA20" s="118">
        <v>378</v>
      </c>
      <c r="AB20" s="189">
        <v>1350</v>
      </c>
      <c r="AC20" s="117">
        <v>1034</v>
      </c>
      <c r="AD20" s="118">
        <v>413</v>
      </c>
      <c r="AE20" s="189">
        <f t="shared" si="10"/>
        <v>1447</v>
      </c>
      <c r="AF20" s="117">
        <v>1180</v>
      </c>
      <c r="AG20" s="118">
        <v>493</v>
      </c>
      <c r="AH20" s="189">
        <f t="shared" si="12"/>
        <v>1673</v>
      </c>
      <c r="AI20" s="117">
        <v>1135</v>
      </c>
      <c r="AJ20" s="118">
        <v>430</v>
      </c>
      <c r="AK20" s="189">
        <f t="shared" si="14"/>
        <v>1565</v>
      </c>
      <c r="AL20" s="117">
        <v>1087</v>
      </c>
      <c r="AM20" s="118">
        <v>435</v>
      </c>
      <c r="AN20" s="189">
        <f t="shared" si="16"/>
        <v>1522</v>
      </c>
      <c r="AO20" s="117">
        <v>1139</v>
      </c>
      <c r="AP20" s="118">
        <v>455</v>
      </c>
      <c r="AQ20" s="189">
        <f t="shared" si="18"/>
        <v>1594</v>
      </c>
      <c r="AR20" s="117">
        <v>1262</v>
      </c>
      <c r="AS20" s="118">
        <v>546</v>
      </c>
      <c r="AT20" s="189">
        <f t="shared" si="20"/>
        <v>1808</v>
      </c>
      <c r="AU20" s="117">
        <v>1247</v>
      </c>
      <c r="AV20" s="118">
        <v>470</v>
      </c>
      <c r="AW20" s="189">
        <f t="shared" si="22"/>
        <v>1717</v>
      </c>
      <c r="AX20" s="117">
        <v>1201</v>
      </c>
      <c r="AY20" s="118">
        <v>452</v>
      </c>
      <c r="AZ20" s="189">
        <f t="shared" si="24"/>
        <v>1653</v>
      </c>
    </row>
    <row r="21" spans="1:52" ht="20.100000000000001" customHeight="1" thickBot="1" x14ac:dyDescent="0.35">
      <c r="A21" s="19" t="s">
        <v>16</v>
      </c>
      <c r="B21" s="119">
        <v>255</v>
      </c>
      <c r="C21" s="120">
        <v>83</v>
      </c>
      <c r="D21" s="103">
        <f>SUM(B21:C21)</f>
        <v>338</v>
      </c>
      <c r="E21" s="119">
        <v>370</v>
      </c>
      <c r="F21" s="120">
        <v>132</v>
      </c>
      <c r="G21" s="103">
        <f>SUM(E21:F21)</f>
        <v>502</v>
      </c>
      <c r="H21" s="119">
        <v>457</v>
      </c>
      <c r="I21" s="120">
        <v>161</v>
      </c>
      <c r="J21" s="103">
        <f>SUM(H21:I21)</f>
        <v>618</v>
      </c>
      <c r="K21" s="119">
        <v>540</v>
      </c>
      <c r="L21" s="120">
        <v>175</v>
      </c>
      <c r="M21" s="190">
        <v>715</v>
      </c>
      <c r="N21" s="119">
        <v>425</v>
      </c>
      <c r="O21" s="120">
        <v>151</v>
      </c>
      <c r="P21" s="190">
        <f>SUM(N21:O21)</f>
        <v>576</v>
      </c>
      <c r="Q21" s="119">
        <v>484</v>
      </c>
      <c r="R21" s="120">
        <v>192</v>
      </c>
      <c r="S21" s="190">
        <f>SUM(Q21:R21)</f>
        <v>676</v>
      </c>
      <c r="T21" s="119">
        <v>566</v>
      </c>
      <c r="U21" s="120">
        <v>203</v>
      </c>
      <c r="V21" s="190">
        <f>SUM(T21:U21)</f>
        <v>769</v>
      </c>
      <c r="W21" s="119">
        <v>585</v>
      </c>
      <c r="X21" s="120">
        <v>203</v>
      </c>
      <c r="Y21" s="190">
        <f t="shared" si="6"/>
        <v>788</v>
      </c>
      <c r="Z21" s="119">
        <v>506</v>
      </c>
      <c r="AA21" s="120">
        <v>185</v>
      </c>
      <c r="AB21" s="190">
        <v>691</v>
      </c>
      <c r="AC21" s="119">
        <v>586</v>
      </c>
      <c r="AD21" s="120">
        <v>243</v>
      </c>
      <c r="AE21" s="190">
        <f t="shared" si="10"/>
        <v>829</v>
      </c>
      <c r="AF21" s="119">
        <v>637</v>
      </c>
      <c r="AG21" s="120">
        <v>255</v>
      </c>
      <c r="AH21" s="190">
        <f t="shared" si="12"/>
        <v>892</v>
      </c>
      <c r="AI21" s="119">
        <v>617</v>
      </c>
      <c r="AJ21" s="120">
        <v>221</v>
      </c>
      <c r="AK21" s="190">
        <f t="shared" si="14"/>
        <v>838</v>
      </c>
      <c r="AL21" s="119">
        <v>555</v>
      </c>
      <c r="AM21" s="120">
        <v>227</v>
      </c>
      <c r="AN21" s="190">
        <f t="shared" si="16"/>
        <v>782</v>
      </c>
      <c r="AO21" s="119">
        <v>634</v>
      </c>
      <c r="AP21" s="120">
        <v>252</v>
      </c>
      <c r="AQ21" s="190">
        <f t="shared" si="18"/>
        <v>886</v>
      </c>
      <c r="AR21" s="119">
        <v>700</v>
      </c>
      <c r="AS21" s="120">
        <v>247</v>
      </c>
      <c r="AT21" s="190">
        <f t="shared" si="20"/>
        <v>947</v>
      </c>
      <c r="AU21" s="119">
        <v>693</v>
      </c>
      <c r="AV21" s="120">
        <v>240</v>
      </c>
      <c r="AW21" s="190">
        <f t="shared" si="22"/>
        <v>933</v>
      </c>
      <c r="AX21" s="119">
        <v>647</v>
      </c>
      <c r="AY21" s="120">
        <v>247</v>
      </c>
      <c r="AZ21" s="190">
        <f t="shared" si="24"/>
        <v>894</v>
      </c>
    </row>
    <row r="22" spans="1:52" s="83" customFormat="1" ht="20.100000000000001" customHeight="1" thickTop="1" x14ac:dyDescent="0.3">
      <c r="A22" s="84" t="s">
        <v>70</v>
      </c>
      <c r="B22" s="85"/>
      <c r="C22" s="85"/>
      <c r="D22" s="104"/>
      <c r="E22" s="81"/>
      <c r="F22" s="81"/>
      <c r="G22" s="111"/>
      <c r="H22" s="81"/>
      <c r="I22" s="81"/>
      <c r="J22" s="111"/>
    </row>
    <row r="23" spans="1:52" s="10" customFormat="1" ht="20.100000000000001" customHeight="1" x14ac:dyDescent="0.3">
      <c r="A23" s="434"/>
      <c r="B23" s="434"/>
      <c r="C23" s="434"/>
      <c r="D23" s="434"/>
      <c r="E23" s="30"/>
      <c r="F23" s="30"/>
      <c r="G23" s="113"/>
      <c r="H23" s="30"/>
      <c r="I23" s="30"/>
      <c r="J23" s="113"/>
    </row>
    <row r="24" spans="1:52" x14ac:dyDescent="0.3">
      <c r="A24" s="20"/>
      <c r="B24" s="21"/>
      <c r="C24" s="21"/>
      <c r="D24" s="105"/>
      <c r="AU24" s="1"/>
      <c r="AV24" s="1"/>
      <c r="AW24" s="1"/>
      <c r="AX24" s="1"/>
      <c r="AY24" s="1"/>
      <c r="AZ24" s="1"/>
    </row>
    <row r="25" spans="1:52" ht="20.100000000000001" customHeight="1" x14ac:dyDescent="0.3">
      <c r="A25" s="429" t="s">
        <v>17</v>
      </c>
      <c r="B25" s="429"/>
      <c r="C25" s="429"/>
      <c r="D25" s="429"/>
      <c r="E25" s="429"/>
      <c r="F25" s="429"/>
      <c r="G25" s="429"/>
      <c r="H25" s="429"/>
      <c r="I25" s="429"/>
      <c r="J25" s="429"/>
      <c r="AU25" s="1"/>
      <c r="AV25" s="1"/>
      <c r="AW25" s="1"/>
      <c r="AX25" s="1"/>
      <c r="AY25" s="1"/>
      <c r="AZ25" s="1"/>
    </row>
    <row r="26" spans="1:52" ht="20.100000000000001" customHeight="1" x14ac:dyDescent="0.3">
      <c r="A26" s="429"/>
      <c r="B26" s="430"/>
      <c r="C26" s="430"/>
      <c r="D26" s="430"/>
      <c r="AU26" s="1"/>
      <c r="AV26" s="1"/>
      <c r="AW26" s="1"/>
      <c r="AX26" s="1"/>
      <c r="AY26" s="1"/>
      <c r="AZ26" s="1"/>
    </row>
    <row r="27" spans="1:52" ht="20.100000000000001" customHeight="1" thickBot="1" x14ac:dyDescent="0.35">
      <c r="A27" s="16" t="s">
        <v>18</v>
      </c>
      <c r="B27" s="22"/>
      <c r="C27" s="22"/>
      <c r="D27" s="106"/>
      <c r="N27" s="22"/>
      <c r="O27" s="22"/>
      <c r="P27" s="106"/>
    </row>
    <row r="28" spans="1:52" ht="20.100000000000001" customHeight="1" thickTop="1" x14ac:dyDescent="0.3">
      <c r="A28" s="431"/>
      <c r="B28" s="428" t="s">
        <v>2</v>
      </c>
      <c r="C28" s="426"/>
      <c r="D28" s="427"/>
      <c r="E28" s="428" t="s">
        <v>3</v>
      </c>
      <c r="F28" s="426"/>
      <c r="G28" s="427"/>
      <c r="H28" s="428" t="s">
        <v>4</v>
      </c>
      <c r="I28" s="426"/>
      <c r="J28" s="427"/>
      <c r="K28" s="426" t="s">
        <v>91</v>
      </c>
      <c r="L28" s="426"/>
      <c r="M28" s="427"/>
      <c r="N28" s="426" t="s">
        <v>95</v>
      </c>
      <c r="O28" s="426"/>
      <c r="P28" s="427"/>
      <c r="Q28" s="426" t="s">
        <v>96</v>
      </c>
      <c r="R28" s="426"/>
      <c r="S28" s="427"/>
      <c r="T28" s="426" t="s">
        <v>97</v>
      </c>
      <c r="U28" s="426"/>
      <c r="V28" s="427"/>
      <c r="W28" s="426" t="s">
        <v>98</v>
      </c>
      <c r="X28" s="426"/>
      <c r="Y28" s="427"/>
      <c r="Z28" s="426" t="s">
        <v>99</v>
      </c>
      <c r="AA28" s="426"/>
      <c r="AB28" s="427"/>
      <c r="AC28" s="426" t="s">
        <v>100</v>
      </c>
      <c r="AD28" s="426"/>
      <c r="AE28" s="427"/>
      <c r="AF28" s="426" t="s">
        <v>101</v>
      </c>
      <c r="AG28" s="426"/>
      <c r="AH28" s="427"/>
      <c r="AI28" s="426" t="s">
        <v>102</v>
      </c>
      <c r="AJ28" s="426"/>
      <c r="AK28" s="427"/>
      <c r="AL28" s="426" t="s">
        <v>103</v>
      </c>
      <c r="AM28" s="426"/>
      <c r="AN28" s="427"/>
      <c r="AO28" s="426" t="s">
        <v>104</v>
      </c>
      <c r="AP28" s="426"/>
      <c r="AQ28" s="427"/>
      <c r="AR28" s="426" t="s">
        <v>105</v>
      </c>
      <c r="AS28" s="426"/>
      <c r="AT28" s="427"/>
      <c r="AU28" s="428" t="s">
        <v>106</v>
      </c>
      <c r="AV28" s="426"/>
      <c r="AW28" s="427"/>
      <c r="AX28" s="428" t="s">
        <v>107</v>
      </c>
      <c r="AY28" s="426"/>
      <c r="AZ28" s="427"/>
    </row>
    <row r="29" spans="1:52" ht="30" customHeight="1" x14ac:dyDescent="0.3">
      <c r="A29" s="432"/>
      <c r="B29" s="23" t="s">
        <v>5</v>
      </c>
      <c r="C29" s="24" t="s">
        <v>6</v>
      </c>
      <c r="D29" s="107" t="s">
        <v>7</v>
      </c>
      <c r="E29" s="23" t="s">
        <v>5</v>
      </c>
      <c r="F29" s="24" t="s">
        <v>6</v>
      </c>
      <c r="G29" s="107" t="s">
        <v>7</v>
      </c>
      <c r="H29" s="23" t="s">
        <v>5</v>
      </c>
      <c r="I29" s="24" t="s">
        <v>6</v>
      </c>
      <c r="J29" s="107" t="s">
        <v>7</v>
      </c>
      <c r="K29" s="185" t="s">
        <v>92</v>
      </c>
      <c r="L29" s="186" t="s">
        <v>93</v>
      </c>
      <c r="M29" s="191" t="s">
        <v>7</v>
      </c>
      <c r="N29" s="185" t="s">
        <v>5</v>
      </c>
      <c r="O29" s="186" t="s">
        <v>6</v>
      </c>
      <c r="P29" s="191" t="s">
        <v>7</v>
      </c>
      <c r="Q29" s="185" t="s">
        <v>5</v>
      </c>
      <c r="R29" s="186" t="s">
        <v>6</v>
      </c>
      <c r="S29" s="191" t="s">
        <v>7</v>
      </c>
      <c r="T29" s="185" t="s">
        <v>5</v>
      </c>
      <c r="U29" s="186" t="s">
        <v>6</v>
      </c>
      <c r="V29" s="191" t="s">
        <v>7</v>
      </c>
      <c r="W29" s="185" t="s">
        <v>5</v>
      </c>
      <c r="X29" s="186" t="s">
        <v>6</v>
      </c>
      <c r="Y29" s="191" t="s">
        <v>7</v>
      </c>
      <c r="Z29" s="185" t="s">
        <v>5</v>
      </c>
      <c r="AA29" s="186" t="s">
        <v>6</v>
      </c>
      <c r="AB29" s="191" t="s">
        <v>7</v>
      </c>
      <c r="AC29" s="185" t="s">
        <v>5</v>
      </c>
      <c r="AD29" s="186" t="s">
        <v>6</v>
      </c>
      <c r="AE29" s="191" t="s">
        <v>7</v>
      </c>
      <c r="AF29" s="185" t="s">
        <v>5</v>
      </c>
      <c r="AG29" s="186" t="s">
        <v>6</v>
      </c>
      <c r="AH29" s="191" t="s">
        <v>7</v>
      </c>
      <c r="AI29" s="185" t="s">
        <v>5</v>
      </c>
      <c r="AJ29" s="186" t="s">
        <v>6</v>
      </c>
      <c r="AK29" s="191" t="s">
        <v>7</v>
      </c>
      <c r="AL29" s="185" t="s">
        <v>5</v>
      </c>
      <c r="AM29" s="353" t="s">
        <v>6</v>
      </c>
      <c r="AN29" s="191" t="s">
        <v>7</v>
      </c>
      <c r="AO29" s="185" t="s">
        <v>5</v>
      </c>
      <c r="AP29" s="186" t="s">
        <v>6</v>
      </c>
      <c r="AQ29" s="191" t="s">
        <v>7</v>
      </c>
      <c r="AR29" s="185" t="s">
        <v>5</v>
      </c>
      <c r="AS29" s="186" t="s">
        <v>6</v>
      </c>
      <c r="AT29" s="191" t="s">
        <v>7</v>
      </c>
      <c r="AU29" s="185" t="s">
        <v>5</v>
      </c>
      <c r="AV29" s="186" t="s">
        <v>6</v>
      </c>
      <c r="AW29" s="191" t="s">
        <v>7</v>
      </c>
      <c r="AX29" s="185" t="s">
        <v>5</v>
      </c>
      <c r="AY29" s="186" t="s">
        <v>6</v>
      </c>
      <c r="AZ29" s="191" t="s">
        <v>7</v>
      </c>
    </row>
    <row r="30" spans="1:52" ht="28.8" x14ac:dyDescent="0.3">
      <c r="A30" s="45" t="s">
        <v>19</v>
      </c>
      <c r="B30" s="96">
        <f>B31+B37+B43+B44</f>
        <v>3161</v>
      </c>
      <c r="C30" s="97">
        <f>C31+C37+C43+C44</f>
        <v>2945</v>
      </c>
      <c r="D30" s="46">
        <f>SUM(B30:C30)</f>
        <v>6106</v>
      </c>
      <c r="E30" s="96">
        <f>E31+E37+E43+E44</f>
        <v>5043</v>
      </c>
      <c r="F30" s="97">
        <f>F31+F37+F43+F44</f>
        <v>5554</v>
      </c>
      <c r="G30" s="46">
        <f>SUM(E30:F30)</f>
        <v>10597</v>
      </c>
      <c r="H30" s="96">
        <f>H31+H37+H43+H44</f>
        <v>9229</v>
      </c>
      <c r="I30" s="97">
        <f>I31+I37+I43+I44</f>
        <v>13849</v>
      </c>
      <c r="J30" s="46">
        <f t="shared" ref="J30:J44" si="25">SUM(H30:I30)</f>
        <v>23078</v>
      </c>
      <c r="K30" s="192">
        <f>K31+K37+K43+K44</f>
        <v>5347</v>
      </c>
      <c r="L30" s="193">
        <f>L31+L37+L43+L44</f>
        <v>4046</v>
      </c>
      <c r="M30" s="194">
        <f>SUM(K30:L30)</f>
        <v>9393</v>
      </c>
      <c r="N30" s="192">
        <f>N31+N37+N43+N44</f>
        <v>5128</v>
      </c>
      <c r="O30" s="193">
        <f>O31+O37+O43+O44</f>
        <v>4559</v>
      </c>
      <c r="P30" s="194">
        <f>SUM(N30:O30)</f>
        <v>9687</v>
      </c>
      <c r="Q30" s="192">
        <f>Q31+Q37+Q43+Q44</f>
        <v>6278</v>
      </c>
      <c r="R30" s="193">
        <f>R31+R37+R43+R44</f>
        <v>6296</v>
      </c>
      <c r="S30" s="194">
        <f>SUM(Q30:R30)</f>
        <v>12574</v>
      </c>
      <c r="T30" s="192">
        <f>T31+T37+T43+T44</f>
        <v>10338</v>
      </c>
      <c r="U30" s="193">
        <f>U31+U37+U43+U44</f>
        <v>14165</v>
      </c>
      <c r="V30" s="194">
        <f t="shared" ref="V30:V44" si="26">SUM(T30:U30)</f>
        <v>24503</v>
      </c>
      <c r="W30" s="192">
        <f>W31+W37+W43+W44</f>
        <v>6132</v>
      </c>
      <c r="X30" s="193">
        <f>X31+X37+X43+X44</f>
        <v>4814</v>
      </c>
      <c r="Y30" s="194">
        <f t="shared" ref="Y30:Y44" si="27">SUM(W30:X30)</f>
        <v>10946</v>
      </c>
      <c r="Z30" s="192">
        <f>Z31+Z37+Z43+Z44</f>
        <v>5972</v>
      </c>
      <c r="AA30" s="193">
        <f>AA31+AA37+AA43+AA44</f>
        <v>5207</v>
      </c>
      <c r="AB30" s="194">
        <f t="shared" ref="AB30:AB36" si="28">SUM(Z30:AA30)</f>
        <v>11179</v>
      </c>
      <c r="AC30" s="192">
        <f>AC31+AC37+AC43+AC44</f>
        <v>7220</v>
      </c>
      <c r="AD30" s="193">
        <f>AD31+AD37+AD43+AD44</f>
        <v>7059</v>
      </c>
      <c r="AE30" s="194">
        <f t="shared" ref="AE30" si="29">SUM(AC30:AD30)</f>
        <v>14279</v>
      </c>
      <c r="AF30" s="192">
        <f>AF31+AF37+AF43+AF44</f>
        <v>10979</v>
      </c>
      <c r="AG30" s="193">
        <f>AG31+AG37+AG43+AG44</f>
        <v>14342</v>
      </c>
      <c r="AH30" s="194">
        <f t="shared" ref="AH30" si="30">SUM(AF30:AG30)</f>
        <v>25321</v>
      </c>
      <c r="AI30" s="192">
        <f>AI31+AI37+AI43+AI44</f>
        <v>6813</v>
      </c>
      <c r="AJ30" s="193">
        <f>AJ31+AJ37+AJ43+AJ44</f>
        <v>5426</v>
      </c>
      <c r="AK30" s="194">
        <f t="shared" ref="AK30" si="31">SUM(AI30:AJ30)</f>
        <v>12239</v>
      </c>
      <c r="AL30" s="192">
        <f>AL31+AL37+AL43+AL44</f>
        <v>6509</v>
      </c>
      <c r="AM30" s="193">
        <f>AM31+AM37+AM43+AM44</f>
        <v>5338</v>
      </c>
      <c r="AN30" s="194">
        <f t="shared" ref="AN30" si="32">SUM(AL30:AM30)</f>
        <v>11847</v>
      </c>
      <c r="AO30" s="192">
        <f>AO31+AO37+AO43+AO44</f>
        <v>7860</v>
      </c>
      <c r="AP30" s="193">
        <f>AP31+AP37+AP43+AP44</f>
        <v>7275</v>
      </c>
      <c r="AQ30" s="194">
        <f>SUM(AO30:AP30)</f>
        <v>15135</v>
      </c>
      <c r="AR30" s="192">
        <f>AR31+AR37+AR43+AR44</f>
        <v>11350</v>
      </c>
      <c r="AS30" s="193">
        <f>AS31+AS37+AS43+AS44</f>
        <v>14474</v>
      </c>
      <c r="AT30" s="194">
        <f>SUM(AR30:AS30)</f>
        <v>25824</v>
      </c>
      <c r="AU30" s="360">
        <f>AU31+AU37+AU43+AU44</f>
        <v>7335</v>
      </c>
      <c r="AV30" s="361">
        <f>AV31+AV37+AV43+AV44</f>
        <v>5690</v>
      </c>
      <c r="AW30" s="362">
        <f>SUM(AU30:AV30)</f>
        <v>13025</v>
      </c>
      <c r="AX30" s="360">
        <f>AX31+AX37+AX43+AX44</f>
        <v>7026</v>
      </c>
      <c r="AY30" s="361">
        <f>AY31+AY37+AY43+AY44</f>
        <v>5508</v>
      </c>
      <c r="AZ30" s="362">
        <f>SUM(AX30:AY30)</f>
        <v>12534</v>
      </c>
    </row>
    <row r="31" spans="1:52" ht="20.100000000000001" customHeight="1" x14ac:dyDescent="0.3">
      <c r="A31" s="123" t="s">
        <v>20</v>
      </c>
      <c r="B31" s="127">
        <v>326</v>
      </c>
      <c r="C31" s="128">
        <v>498</v>
      </c>
      <c r="D31" s="129">
        <v>824</v>
      </c>
      <c r="E31" s="127">
        <v>590</v>
      </c>
      <c r="F31" s="128">
        <v>852</v>
      </c>
      <c r="G31" s="129">
        <f t="shared" ref="G31:G36" si="33">SUM(E31:F31)</f>
        <v>1442</v>
      </c>
      <c r="H31" s="127">
        <v>998</v>
      </c>
      <c r="I31" s="128">
        <v>1482</v>
      </c>
      <c r="J31" s="129">
        <f t="shared" si="25"/>
        <v>2480</v>
      </c>
      <c r="K31" s="195">
        <v>493</v>
      </c>
      <c r="L31" s="196">
        <v>561</v>
      </c>
      <c r="M31" s="197">
        <v>1054</v>
      </c>
      <c r="N31" s="195">
        <v>567</v>
      </c>
      <c r="O31" s="196">
        <v>653</v>
      </c>
      <c r="P31" s="197">
        <v>1236</v>
      </c>
      <c r="Q31" s="195">
        <v>660</v>
      </c>
      <c r="R31" s="196">
        <v>787</v>
      </c>
      <c r="S31" s="197">
        <f>SUM(Q31:R31)</f>
        <v>1447</v>
      </c>
      <c r="T31" s="195">
        <v>1046</v>
      </c>
      <c r="U31" s="196">
        <v>1451</v>
      </c>
      <c r="V31" s="197">
        <f t="shared" si="26"/>
        <v>2497</v>
      </c>
      <c r="W31" s="195">
        <v>562</v>
      </c>
      <c r="X31" s="196">
        <v>642</v>
      </c>
      <c r="Y31" s="197">
        <f t="shared" si="27"/>
        <v>1204</v>
      </c>
      <c r="Z31" s="195">
        <v>616</v>
      </c>
      <c r="AA31" s="196">
        <v>704</v>
      </c>
      <c r="AB31" s="197">
        <f t="shared" si="28"/>
        <v>1320</v>
      </c>
      <c r="AC31" s="195">
        <v>775</v>
      </c>
      <c r="AD31" s="196">
        <v>903</v>
      </c>
      <c r="AE31" s="197">
        <f t="shared" ref="AE31:AE36" si="34">SUM(AC31:AD31)</f>
        <v>1678</v>
      </c>
      <c r="AF31" s="195">
        <v>1160</v>
      </c>
      <c r="AG31" s="196">
        <v>1421</v>
      </c>
      <c r="AH31" s="197">
        <f t="shared" ref="AH31:AH44" si="35">SUM(AF31:AG31)</f>
        <v>2581</v>
      </c>
      <c r="AI31" s="195">
        <v>673</v>
      </c>
      <c r="AJ31" s="196">
        <v>717</v>
      </c>
      <c r="AK31" s="197">
        <f t="shared" ref="AK31:AK44" si="36">SUM(AI31:AJ31)</f>
        <v>1390</v>
      </c>
      <c r="AL31" s="195">
        <v>635</v>
      </c>
      <c r="AM31" s="196">
        <v>688</v>
      </c>
      <c r="AN31" s="197">
        <f t="shared" ref="AN31:AN44" si="37">SUM(AL31:AM31)</f>
        <v>1323</v>
      </c>
      <c r="AO31" s="195">
        <v>787</v>
      </c>
      <c r="AP31" s="196">
        <v>867</v>
      </c>
      <c r="AQ31" s="197">
        <f t="shared" ref="AQ31:AQ44" si="38">SUM(AO31:AP31)</f>
        <v>1654</v>
      </c>
      <c r="AR31" s="195">
        <v>1098</v>
      </c>
      <c r="AS31" s="196">
        <v>1325</v>
      </c>
      <c r="AT31" s="197">
        <f t="shared" ref="AT31:AT44" si="39">SUM(AR31:AS31)</f>
        <v>2423</v>
      </c>
      <c r="AU31" s="363">
        <v>621</v>
      </c>
      <c r="AV31" s="364">
        <v>699</v>
      </c>
      <c r="AW31" s="365">
        <f t="shared" ref="AW31:AW44" si="40">SUM(AU31:AV31)</f>
        <v>1320</v>
      </c>
      <c r="AX31" s="363">
        <v>624</v>
      </c>
      <c r="AY31" s="364">
        <v>667</v>
      </c>
      <c r="AZ31" s="365">
        <f t="shared" ref="AZ31:AZ38" si="41">SUM(AX31:AY31)</f>
        <v>1291</v>
      </c>
    </row>
    <row r="32" spans="1:52" ht="20.100000000000001" customHeight="1" x14ac:dyDescent="0.3">
      <c r="A32" s="25" t="s">
        <v>21</v>
      </c>
      <c r="B32" s="58">
        <v>518</v>
      </c>
      <c r="C32" s="59">
        <v>379</v>
      </c>
      <c r="D32" s="67">
        <v>897</v>
      </c>
      <c r="E32" s="58">
        <v>794</v>
      </c>
      <c r="F32" s="59">
        <v>704</v>
      </c>
      <c r="G32" s="67">
        <f t="shared" si="33"/>
        <v>1498</v>
      </c>
      <c r="H32" s="58">
        <v>1358</v>
      </c>
      <c r="I32" s="59">
        <v>1968</v>
      </c>
      <c r="J32" s="67">
        <f t="shared" si="25"/>
        <v>3326</v>
      </c>
      <c r="K32" s="58">
        <v>802</v>
      </c>
      <c r="L32" s="59">
        <v>470</v>
      </c>
      <c r="M32" s="67">
        <v>1272</v>
      </c>
      <c r="N32" s="58">
        <v>713</v>
      </c>
      <c r="O32" s="59">
        <v>574</v>
      </c>
      <c r="P32" s="67">
        <v>1303</v>
      </c>
      <c r="Q32" s="58">
        <v>957</v>
      </c>
      <c r="R32" s="59">
        <v>863</v>
      </c>
      <c r="S32" s="67">
        <f t="shared" ref="S32:S36" si="42">SUM(Q32:R32)</f>
        <v>1820</v>
      </c>
      <c r="T32" s="58">
        <v>1597</v>
      </c>
      <c r="U32" s="59">
        <v>2131</v>
      </c>
      <c r="V32" s="67">
        <f t="shared" si="26"/>
        <v>3728</v>
      </c>
      <c r="W32" s="58">
        <v>911</v>
      </c>
      <c r="X32" s="59">
        <v>597</v>
      </c>
      <c r="Y32" s="67">
        <f t="shared" si="27"/>
        <v>1508</v>
      </c>
      <c r="Z32" s="58">
        <v>833</v>
      </c>
      <c r="AA32" s="59">
        <v>657</v>
      </c>
      <c r="AB32" s="67">
        <f t="shared" si="28"/>
        <v>1490</v>
      </c>
      <c r="AC32" s="58">
        <v>992</v>
      </c>
      <c r="AD32" s="59">
        <v>890</v>
      </c>
      <c r="AE32" s="67">
        <f t="shared" si="34"/>
        <v>1882</v>
      </c>
      <c r="AF32" s="58">
        <v>1699</v>
      </c>
      <c r="AG32" s="59">
        <v>2181</v>
      </c>
      <c r="AH32" s="67">
        <f t="shared" si="35"/>
        <v>3880</v>
      </c>
      <c r="AI32" s="58">
        <v>965</v>
      </c>
      <c r="AJ32" s="59">
        <v>659</v>
      </c>
      <c r="AK32" s="67">
        <f t="shared" si="36"/>
        <v>1624</v>
      </c>
      <c r="AL32" s="58">
        <v>907</v>
      </c>
      <c r="AM32" s="59">
        <v>653</v>
      </c>
      <c r="AN32" s="67">
        <f t="shared" si="37"/>
        <v>1560</v>
      </c>
      <c r="AO32" s="58">
        <v>1163</v>
      </c>
      <c r="AP32" s="59">
        <v>963</v>
      </c>
      <c r="AQ32" s="67">
        <f t="shared" si="38"/>
        <v>2126</v>
      </c>
      <c r="AR32" s="58">
        <v>1802</v>
      </c>
      <c r="AS32" s="59">
        <v>2135</v>
      </c>
      <c r="AT32" s="67">
        <f t="shared" si="39"/>
        <v>3937</v>
      </c>
      <c r="AU32" s="58">
        <v>1131</v>
      </c>
      <c r="AV32" s="59">
        <v>717</v>
      </c>
      <c r="AW32" s="67">
        <f t="shared" si="40"/>
        <v>1848</v>
      </c>
      <c r="AX32" s="58">
        <v>1053</v>
      </c>
      <c r="AY32" s="59">
        <v>698</v>
      </c>
      <c r="AZ32" s="67">
        <f t="shared" si="41"/>
        <v>1751</v>
      </c>
    </row>
    <row r="33" spans="1:52" ht="20.100000000000001" customHeight="1" x14ac:dyDescent="0.3">
      <c r="A33" s="26" t="s">
        <v>22</v>
      </c>
      <c r="B33" s="58">
        <v>196</v>
      </c>
      <c r="C33" s="59">
        <v>103</v>
      </c>
      <c r="D33" s="67">
        <v>299</v>
      </c>
      <c r="E33" s="58">
        <v>335</v>
      </c>
      <c r="F33" s="59">
        <v>213</v>
      </c>
      <c r="G33" s="67">
        <f t="shared" si="33"/>
        <v>548</v>
      </c>
      <c r="H33" s="58">
        <v>510</v>
      </c>
      <c r="I33" s="59">
        <v>475</v>
      </c>
      <c r="J33" s="67">
        <f t="shared" si="25"/>
        <v>985</v>
      </c>
      <c r="K33" s="58">
        <v>549</v>
      </c>
      <c r="L33" s="59">
        <v>197</v>
      </c>
      <c r="M33" s="67">
        <v>746</v>
      </c>
      <c r="N33" s="58">
        <v>421</v>
      </c>
      <c r="O33" s="59">
        <v>207</v>
      </c>
      <c r="P33" s="67">
        <v>632</v>
      </c>
      <c r="Q33" s="58">
        <v>474</v>
      </c>
      <c r="R33" s="59">
        <v>311</v>
      </c>
      <c r="S33" s="67">
        <f t="shared" si="42"/>
        <v>785</v>
      </c>
      <c r="T33" s="58">
        <v>690</v>
      </c>
      <c r="U33" s="59">
        <v>487</v>
      </c>
      <c r="V33" s="67">
        <f t="shared" si="26"/>
        <v>1177</v>
      </c>
      <c r="W33" s="58">
        <v>577</v>
      </c>
      <c r="X33" s="59">
        <v>184</v>
      </c>
      <c r="Y33" s="67">
        <f t="shared" si="27"/>
        <v>761</v>
      </c>
      <c r="Z33" s="58">
        <v>443</v>
      </c>
      <c r="AA33" s="59">
        <v>170</v>
      </c>
      <c r="AB33" s="67">
        <f t="shared" si="28"/>
        <v>613</v>
      </c>
      <c r="AC33" s="58">
        <v>562</v>
      </c>
      <c r="AD33" s="59">
        <v>333</v>
      </c>
      <c r="AE33" s="67">
        <f t="shared" si="34"/>
        <v>895</v>
      </c>
      <c r="AF33" s="58">
        <v>651</v>
      </c>
      <c r="AG33" s="59">
        <v>542</v>
      </c>
      <c r="AH33" s="67">
        <f t="shared" si="35"/>
        <v>1193</v>
      </c>
      <c r="AI33" s="58">
        <v>566</v>
      </c>
      <c r="AJ33" s="59">
        <v>227</v>
      </c>
      <c r="AK33" s="67">
        <f t="shared" si="36"/>
        <v>793</v>
      </c>
      <c r="AL33" s="58">
        <v>576</v>
      </c>
      <c r="AM33" s="59">
        <v>223</v>
      </c>
      <c r="AN33" s="67">
        <f t="shared" si="37"/>
        <v>799</v>
      </c>
      <c r="AO33" s="58">
        <v>590</v>
      </c>
      <c r="AP33" s="59">
        <v>293</v>
      </c>
      <c r="AQ33" s="67">
        <f t="shared" si="38"/>
        <v>883</v>
      </c>
      <c r="AR33" s="58">
        <v>752</v>
      </c>
      <c r="AS33" s="59">
        <v>562</v>
      </c>
      <c r="AT33" s="67">
        <f t="shared" si="39"/>
        <v>1314</v>
      </c>
      <c r="AU33" s="58">
        <v>682</v>
      </c>
      <c r="AV33" s="59">
        <v>236</v>
      </c>
      <c r="AW33" s="67">
        <f t="shared" si="40"/>
        <v>918</v>
      </c>
      <c r="AX33" s="58">
        <v>685</v>
      </c>
      <c r="AY33" s="59">
        <v>227</v>
      </c>
      <c r="AZ33" s="67">
        <f t="shared" si="41"/>
        <v>912</v>
      </c>
    </row>
    <row r="34" spans="1:52" ht="20.100000000000001" customHeight="1" x14ac:dyDescent="0.3">
      <c r="A34" s="26" t="s">
        <v>23</v>
      </c>
      <c r="B34" s="58">
        <v>481</v>
      </c>
      <c r="C34" s="59">
        <v>435</v>
      </c>
      <c r="D34" s="67">
        <v>916</v>
      </c>
      <c r="E34" s="58">
        <v>718</v>
      </c>
      <c r="F34" s="59">
        <v>775</v>
      </c>
      <c r="G34" s="67">
        <f t="shared" si="33"/>
        <v>1493</v>
      </c>
      <c r="H34" s="58">
        <v>1124</v>
      </c>
      <c r="I34" s="59">
        <v>1615</v>
      </c>
      <c r="J34" s="67">
        <f t="shared" si="25"/>
        <v>2739</v>
      </c>
      <c r="K34" s="58">
        <v>731</v>
      </c>
      <c r="L34" s="59">
        <v>499</v>
      </c>
      <c r="M34" s="67">
        <v>1230</v>
      </c>
      <c r="N34" s="58">
        <v>697</v>
      </c>
      <c r="O34" s="59">
        <v>568</v>
      </c>
      <c r="P34" s="67">
        <v>1271</v>
      </c>
      <c r="Q34" s="58">
        <v>881</v>
      </c>
      <c r="R34" s="59">
        <v>871</v>
      </c>
      <c r="S34" s="67">
        <f t="shared" si="42"/>
        <v>1752</v>
      </c>
      <c r="T34" s="58">
        <v>1301</v>
      </c>
      <c r="U34" s="59">
        <v>1765</v>
      </c>
      <c r="V34" s="67">
        <f t="shared" si="26"/>
        <v>3066</v>
      </c>
      <c r="W34" s="58">
        <v>866</v>
      </c>
      <c r="X34" s="59">
        <v>622</v>
      </c>
      <c r="Y34" s="67">
        <f t="shared" si="27"/>
        <v>1488</v>
      </c>
      <c r="Z34" s="58">
        <v>853</v>
      </c>
      <c r="AA34" s="59">
        <v>731</v>
      </c>
      <c r="AB34" s="67">
        <f t="shared" si="28"/>
        <v>1584</v>
      </c>
      <c r="AC34" s="58">
        <v>1038</v>
      </c>
      <c r="AD34" s="59">
        <v>975</v>
      </c>
      <c r="AE34" s="67">
        <f t="shared" si="34"/>
        <v>2013</v>
      </c>
      <c r="AF34" s="58">
        <v>1531</v>
      </c>
      <c r="AG34" s="59">
        <v>1949</v>
      </c>
      <c r="AH34" s="67">
        <f t="shared" si="35"/>
        <v>3480</v>
      </c>
      <c r="AI34" s="58">
        <v>978</v>
      </c>
      <c r="AJ34" s="59">
        <v>754</v>
      </c>
      <c r="AK34" s="67">
        <f t="shared" si="36"/>
        <v>1732</v>
      </c>
      <c r="AL34" s="58">
        <v>890</v>
      </c>
      <c r="AM34" s="59">
        <v>694</v>
      </c>
      <c r="AN34" s="67">
        <f t="shared" si="37"/>
        <v>1584</v>
      </c>
      <c r="AO34" s="58">
        <v>1107</v>
      </c>
      <c r="AP34" s="59">
        <v>1053</v>
      </c>
      <c r="AQ34" s="67">
        <f t="shared" si="38"/>
        <v>2160</v>
      </c>
      <c r="AR34" s="58">
        <v>1525</v>
      </c>
      <c r="AS34" s="59">
        <v>1955</v>
      </c>
      <c r="AT34" s="67">
        <f t="shared" si="39"/>
        <v>3480</v>
      </c>
      <c r="AU34" s="58">
        <v>1061</v>
      </c>
      <c r="AV34" s="59">
        <v>850</v>
      </c>
      <c r="AW34" s="67">
        <f t="shared" si="40"/>
        <v>1911</v>
      </c>
      <c r="AX34" s="58">
        <v>976</v>
      </c>
      <c r="AY34" s="59">
        <v>715</v>
      </c>
      <c r="AZ34" s="67">
        <f t="shared" si="41"/>
        <v>1691</v>
      </c>
    </row>
    <row r="35" spans="1:52" ht="20.100000000000001" customHeight="1" x14ac:dyDescent="0.3">
      <c r="A35" s="26" t="s">
        <v>24</v>
      </c>
      <c r="B35" s="58">
        <v>428</v>
      </c>
      <c r="C35" s="59">
        <v>401</v>
      </c>
      <c r="D35" s="67">
        <v>829</v>
      </c>
      <c r="E35" s="58">
        <v>648</v>
      </c>
      <c r="F35" s="59">
        <v>804</v>
      </c>
      <c r="G35" s="67">
        <f t="shared" si="33"/>
        <v>1452</v>
      </c>
      <c r="H35" s="58">
        <v>1360</v>
      </c>
      <c r="I35" s="59">
        <v>2141</v>
      </c>
      <c r="J35" s="67">
        <f t="shared" si="25"/>
        <v>3501</v>
      </c>
      <c r="K35" s="58">
        <v>658</v>
      </c>
      <c r="L35" s="59">
        <v>543</v>
      </c>
      <c r="M35" s="67">
        <v>1201</v>
      </c>
      <c r="N35" s="58">
        <v>640</v>
      </c>
      <c r="O35" s="59">
        <v>605</v>
      </c>
      <c r="P35" s="67">
        <v>1258</v>
      </c>
      <c r="Q35" s="58">
        <v>861</v>
      </c>
      <c r="R35" s="59">
        <v>999</v>
      </c>
      <c r="S35" s="67">
        <f t="shared" si="42"/>
        <v>1860</v>
      </c>
      <c r="T35" s="58">
        <v>1460</v>
      </c>
      <c r="U35" s="59">
        <v>2197</v>
      </c>
      <c r="V35" s="67">
        <f t="shared" si="26"/>
        <v>3657</v>
      </c>
      <c r="W35" s="58">
        <v>755</v>
      </c>
      <c r="X35" s="59">
        <v>595</v>
      </c>
      <c r="Y35" s="67">
        <f t="shared" si="27"/>
        <v>1350</v>
      </c>
      <c r="Z35" s="58">
        <v>761</v>
      </c>
      <c r="AA35" s="59">
        <v>617</v>
      </c>
      <c r="AB35" s="67">
        <f t="shared" si="28"/>
        <v>1378</v>
      </c>
      <c r="AC35" s="58">
        <v>1027</v>
      </c>
      <c r="AD35" s="59">
        <v>1106</v>
      </c>
      <c r="AE35" s="67">
        <f t="shared" si="34"/>
        <v>2133</v>
      </c>
      <c r="AF35" s="58">
        <v>1565</v>
      </c>
      <c r="AG35" s="59">
        <v>2159</v>
      </c>
      <c r="AH35" s="67">
        <f t="shared" si="35"/>
        <v>3724</v>
      </c>
      <c r="AI35" s="58">
        <v>853</v>
      </c>
      <c r="AJ35" s="59">
        <v>654</v>
      </c>
      <c r="AK35" s="67">
        <f t="shared" si="36"/>
        <v>1507</v>
      </c>
      <c r="AL35" s="58">
        <v>820</v>
      </c>
      <c r="AM35" s="59">
        <v>642</v>
      </c>
      <c r="AN35" s="67">
        <f t="shared" si="37"/>
        <v>1462</v>
      </c>
      <c r="AO35" s="58">
        <v>1077</v>
      </c>
      <c r="AP35" s="59">
        <v>1126</v>
      </c>
      <c r="AQ35" s="67">
        <f t="shared" si="38"/>
        <v>2203</v>
      </c>
      <c r="AR35" s="58">
        <v>1668</v>
      </c>
      <c r="AS35" s="59">
        <v>2267</v>
      </c>
      <c r="AT35" s="67">
        <f t="shared" si="39"/>
        <v>3935</v>
      </c>
      <c r="AU35" s="58">
        <v>920</v>
      </c>
      <c r="AV35" s="59">
        <v>715</v>
      </c>
      <c r="AW35" s="67">
        <f t="shared" si="40"/>
        <v>1635</v>
      </c>
      <c r="AX35" s="58">
        <v>859</v>
      </c>
      <c r="AY35" s="59">
        <v>700</v>
      </c>
      <c r="AZ35" s="67">
        <f t="shared" si="41"/>
        <v>1559</v>
      </c>
    </row>
    <row r="36" spans="1:52" ht="20.100000000000001" customHeight="1" x14ac:dyDescent="0.3">
      <c r="A36" s="26" t="s">
        <v>25</v>
      </c>
      <c r="B36" s="58">
        <v>375</v>
      </c>
      <c r="C36" s="59">
        <v>326</v>
      </c>
      <c r="D36" s="67">
        <v>701</v>
      </c>
      <c r="E36" s="58">
        <v>572</v>
      </c>
      <c r="F36" s="59">
        <v>548</v>
      </c>
      <c r="G36" s="67">
        <f t="shared" si="33"/>
        <v>1120</v>
      </c>
      <c r="H36" s="58">
        <v>882</v>
      </c>
      <c r="I36" s="59">
        <v>1155</v>
      </c>
      <c r="J36" s="67">
        <f t="shared" si="25"/>
        <v>2037</v>
      </c>
      <c r="K36" s="58">
        <v>637</v>
      </c>
      <c r="L36" s="59">
        <v>359</v>
      </c>
      <c r="M36" s="67">
        <v>996</v>
      </c>
      <c r="N36" s="58">
        <v>628</v>
      </c>
      <c r="O36" s="59">
        <v>445</v>
      </c>
      <c r="P36" s="67">
        <v>1080</v>
      </c>
      <c r="Q36" s="58">
        <v>712</v>
      </c>
      <c r="R36" s="59">
        <v>642</v>
      </c>
      <c r="S36" s="67">
        <f t="shared" si="42"/>
        <v>1354</v>
      </c>
      <c r="T36" s="58">
        <v>1154</v>
      </c>
      <c r="U36" s="59">
        <v>1370</v>
      </c>
      <c r="V36" s="67">
        <f t="shared" si="26"/>
        <v>2524</v>
      </c>
      <c r="W36" s="58">
        <v>715</v>
      </c>
      <c r="X36" s="59">
        <v>480</v>
      </c>
      <c r="Y36" s="67">
        <f t="shared" si="27"/>
        <v>1195</v>
      </c>
      <c r="Z36" s="58">
        <v>696</v>
      </c>
      <c r="AA36" s="59">
        <v>565</v>
      </c>
      <c r="AB36" s="67">
        <f t="shared" si="28"/>
        <v>1261</v>
      </c>
      <c r="AC36" s="58">
        <v>835</v>
      </c>
      <c r="AD36" s="59">
        <v>768</v>
      </c>
      <c r="AE36" s="67">
        <f t="shared" si="34"/>
        <v>1603</v>
      </c>
      <c r="AF36" s="58">
        <v>1188</v>
      </c>
      <c r="AG36" s="59">
        <v>1397</v>
      </c>
      <c r="AH36" s="67">
        <f t="shared" si="35"/>
        <v>2585</v>
      </c>
      <c r="AI36" s="58">
        <v>794</v>
      </c>
      <c r="AJ36" s="59">
        <v>527</v>
      </c>
      <c r="AK36" s="67">
        <f t="shared" si="36"/>
        <v>1321</v>
      </c>
      <c r="AL36" s="58">
        <v>742</v>
      </c>
      <c r="AM36" s="59">
        <v>541</v>
      </c>
      <c r="AN36" s="67">
        <f t="shared" si="37"/>
        <v>1283</v>
      </c>
      <c r="AO36" s="58">
        <v>946</v>
      </c>
      <c r="AP36" s="59">
        <v>773</v>
      </c>
      <c r="AQ36" s="67">
        <f t="shared" si="38"/>
        <v>1719</v>
      </c>
      <c r="AR36" s="58">
        <v>1269</v>
      </c>
      <c r="AS36" s="59">
        <v>1370</v>
      </c>
      <c r="AT36" s="67">
        <f t="shared" si="39"/>
        <v>2639</v>
      </c>
      <c r="AU36" s="58">
        <v>890</v>
      </c>
      <c r="AV36" s="59">
        <v>528</v>
      </c>
      <c r="AW36" s="67">
        <f t="shared" si="40"/>
        <v>1418</v>
      </c>
      <c r="AX36" s="58">
        <v>807</v>
      </c>
      <c r="AY36" s="59">
        <v>542</v>
      </c>
      <c r="AZ36" s="67">
        <f t="shared" si="41"/>
        <v>1349</v>
      </c>
    </row>
    <row r="37" spans="1:52" ht="20.100000000000001" customHeight="1" x14ac:dyDescent="0.3">
      <c r="A37" s="123" t="s">
        <v>26</v>
      </c>
      <c r="B37" s="130">
        <f t="shared" ref="B37:G37" si="43">SUM(B32:B36)</f>
        <v>1998</v>
      </c>
      <c r="C37" s="131">
        <f t="shared" si="43"/>
        <v>1644</v>
      </c>
      <c r="D37" s="124">
        <f t="shared" si="43"/>
        <v>3642</v>
      </c>
      <c r="E37" s="130">
        <f t="shared" si="43"/>
        <v>3067</v>
      </c>
      <c r="F37" s="131">
        <f t="shared" si="43"/>
        <v>3044</v>
      </c>
      <c r="G37" s="124">
        <f t="shared" si="43"/>
        <v>6111</v>
      </c>
      <c r="H37" s="130">
        <f>SUM(H32:H36)</f>
        <v>5234</v>
      </c>
      <c r="I37" s="131">
        <f>SUM(I32:I36)</f>
        <v>7354</v>
      </c>
      <c r="J37" s="124">
        <f t="shared" si="25"/>
        <v>12588</v>
      </c>
      <c r="K37" s="130">
        <f>SUM(K32:K36)</f>
        <v>3377</v>
      </c>
      <c r="L37" s="131">
        <f>SUM(L32:L36)</f>
        <v>2068</v>
      </c>
      <c r="M37" s="124">
        <f>SUM(K37:L37)</f>
        <v>5445</v>
      </c>
      <c r="N37" s="130">
        <f>SUM(N32:N36)</f>
        <v>3099</v>
      </c>
      <c r="O37" s="131">
        <f>SUM(O32:O36)</f>
        <v>2399</v>
      </c>
      <c r="P37" s="124">
        <f>SUM(N37:O37)</f>
        <v>5498</v>
      </c>
      <c r="Q37" s="130">
        <f>SUM(Q32:Q36)</f>
        <v>3885</v>
      </c>
      <c r="R37" s="131">
        <f>SUM(R32:R36)</f>
        <v>3686</v>
      </c>
      <c r="S37" s="124">
        <f>SUM(Q37:R37)</f>
        <v>7571</v>
      </c>
      <c r="T37" s="130">
        <f>SUM(T32:T36)</f>
        <v>6202</v>
      </c>
      <c r="U37" s="131">
        <f>SUM(U32:U36)</f>
        <v>7950</v>
      </c>
      <c r="V37" s="124">
        <f>SUM(T37:U37)</f>
        <v>14152</v>
      </c>
      <c r="W37" s="130">
        <f>SUM(W32:W36)</f>
        <v>3824</v>
      </c>
      <c r="X37" s="131">
        <f>SUM(X32:X36)</f>
        <v>2478</v>
      </c>
      <c r="Y37" s="124">
        <f t="shared" si="27"/>
        <v>6302</v>
      </c>
      <c r="Z37" s="130">
        <f>SUM(Z32:Z36)</f>
        <v>3586</v>
      </c>
      <c r="AA37" s="131">
        <f>SUM(AA32:AA36)</f>
        <v>2740</v>
      </c>
      <c r="AB37" s="124">
        <f t="shared" ref="AB37" si="44">SUM(Z37:AA37)</f>
        <v>6326</v>
      </c>
      <c r="AC37" s="130">
        <f>SUM(AC32:AC36)</f>
        <v>4454</v>
      </c>
      <c r="AD37" s="131">
        <f>SUM(AD32:AD36)</f>
        <v>4072</v>
      </c>
      <c r="AE37" s="124">
        <f t="shared" ref="AE37" si="45">SUM(AC37:AD37)</f>
        <v>8526</v>
      </c>
      <c r="AF37" s="130">
        <f>SUM(AF32:AF36)</f>
        <v>6634</v>
      </c>
      <c r="AG37" s="131">
        <f>SUM(AG32:AG36)</f>
        <v>8228</v>
      </c>
      <c r="AH37" s="124">
        <f t="shared" si="35"/>
        <v>14862</v>
      </c>
      <c r="AI37" s="130">
        <f>SUM(AI32:AI36)</f>
        <v>4156</v>
      </c>
      <c r="AJ37" s="131">
        <f>SUM(AJ32:AJ36)</f>
        <v>2821</v>
      </c>
      <c r="AK37" s="124">
        <f t="shared" si="36"/>
        <v>6977</v>
      </c>
      <c r="AL37" s="130">
        <f>SUM(AL32:AL36)</f>
        <v>3935</v>
      </c>
      <c r="AM37" s="131">
        <f>SUM(AM32:AM36)</f>
        <v>2753</v>
      </c>
      <c r="AN37" s="124">
        <f t="shared" si="37"/>
        <v>6688</v>
      </c>
      <c r="AO37" s="130">
        <f>SUM(AO32:AO36)</f>
        <v>4883</v>
      </c>
      <c r="AP37" s="131">
        <f>SUM(AP32:AP36)</f>
        <v>4208</v>
      </c>
      <c r="AQ37" s="124">
        <f t="shared" si="38"/>
        <v>9091</v>
      </c>
      <c r="AR37" s="130">
        <f>SUM(AR32:AR36)</f>
        <v>7016</v>
      </c>
      <c r="AS37" s="131">
        <f>SUM(AS32:AS36)</f>
        <v>8289</v>
      </c>
      <c r="AT37" s="124">
        <f t="shared" si="39"/>
        <v>15305</v>
      </c>
      <c r="AU37" s="130">
        <f>SUM(AU32:AU36)</f>
        <v>4684</v>
      </c>
      <c r="AV37" s="131">
        <f>SUM(AV32:AV36)</f>
        <v>3046</v>
      </c>
      <c r="AW37" s="124">
        <f t="shared" si="40"/>
        <v>7730</v>
      </c>
      <c r="AX37" s="130">
        <f>SUM(AX32:AX36)</f>
        <v>4380</v>
      </c>
      <c r="AY37" s="131">
        <f>SUM(AY32:AY36)</f>
        <v>2882</v>
      </c>
      <c r="AZ37" s="124">
        <f t="shared" si="41"/>
        <v>7262</v>
      </c>
    </row>
    <row r="38" spans="1:52" ht="20.100000000000001" customHeight="1" x14ac:dyDescent="0.3">
      <c r="A38" s="25" t="s">
        <v>27</v>
      </c>
      <c r="B38" s="58">
        <v>293</v>
      </c>
      <c r="C38" s="59">
        <v>274</v>
      </c>
      <c r="D38" s="67">
        <v>567</v>
      </c>
      <c r="E38" s="58">
        <v>435</v>
      </c>
      <c r="F38" s="59">
        <v>485</v>
      </c>
      <c r="G38" s="67">
        <f>SUM(E38:F38)</f>
        <v>920</v>
      </c>
      <c r="H38" s="58">
        <v>900</v>
      </c>
      <c r="I38" s="59">
        <v>1421</v>
      </c>
      <c r="J38" s="67">
        <f t="shared" si="25"/>
        <v>2321</v>
      </c>
      <c r="K38" s="58">
        <v>445</v>
      </c>
      <c r="L38" s="59">
        <v>415</v>
      </c>
      <c r="M38" s="67">
        <v>860</v>
      </c>
      <c r="N38" s="58">
        <v>421</v>
      </c>
      <c r="O38" s="59">
        <v>467</v>
      </c>
      <c r="P38" s="67">
        <v>896</v>
      </c>
      <c r="Q38" s="58">
        <v>504</v>
      </c>
      <c r="R38" s="59">
        <v>534</v>
      </c>
      <c r="S38" s="67">
        <v>564</v>
      </c>
      <c r="T38" s="58">
        <v>904</v>
      </c>
      <c r="U38" s="59">
        <v>1377</v>
      </c>
      <c r="V38" s="67">
        <f t="shared" si="26"/>
        <v>2281</v>
      </c>
      <c r="W38" s="58">
        <v>555</v>
      </c>
      <c r="X38" s="59">
        <v>526</v>
      </c>
      <c r="Y38" s="67">
        <f t="shared" si="27"/>
        <v>1081</v>
      </c>
      <c r="Z38" s="58">
        <v>539</v>
      </c>
      <c r="AA38" s="59">
        <v>549</v>
      </c>
      <c r="AB38" s="67">
        <f t="shared" ref="AB38:AB44" si="46">SUM(Z38:AA38)</f>
        <v>1088</v>
      </c>
      <c r="AC38" s="58">
        <v>573</v>
      </c>
      <c r="AD38" s="59">
        <v>601</v>
      </c>
      <c r="AE38" s="67">
        <f t="shared" ref="AE38:AE44" si="47">SUM(AC38:AD38)</f>
        <v>1174</v>
      </c>
      <c r="AF38" s="58">
        <v>939</v>
      </c>
      <c r="AG38" s="59">
        <v>1320</v>
      </c>
      <c r="AH38" s="67">
        <f t="shared" si="35"/>
        <v>2259</v>
      </c>
      <c r="AI38" s="58">
        <v>610</v>
      </c>
      <c r="AJ38" s="59">
        <v>571</v>
      </c>
      <c r="AK38" s="67">
        <f t="shared" si="36"/>
        <v>1181</v>
      </c>
      <c r="AL38" s="58">
        <v>593</v>
      </c>
      <c r="AM38" s="59">
        <v>570</v>
      </c>
      <c r="AN38" s="67">
        <f t="shared" si="37"/>
        <v>1163</v>
      </c>
      <c r="AO38" s="58">
        <v>620</v>
      </c>
      <c r="AP38" s="59">
        <v>649</v>
      </c>
      <c r="AQ38" s="67">
        <f t="shared" si="38"/>
        <v>1269</v>
      </c>
      <c r="AR38" s="58">
        <v>960</v>
      </c>
      <c r="AS38" s="59">
        <v>1424</v>
      </c>
      <c r="AT38" s="67">
        <f t="shared" si="39"/>
        <v>2384</v>
      </c>
      <c r="AU38" s="58">
        <v>603</v>
      </c>
      <c r="AV38" s="59">
        <v>568</v>
      </c>
      <c r="AW38" s="67">
        <f t="shared" si="40"/>
        <v>1171</v>
      </c>
      <c r="AX38" s="58">
        <v>599</v>
      </c>
      <c r="AY38" s="59">
        <v>588</v>
      </c>
      <c r="AZ38" s="67">
        <f t="shared" si="41"/>
        <v>1187</v>
      </c>
    </row>
    <row r="39" spans="1:52" ht="20.100000000000001" customHeight="1" x14ac:dyDescent="0.3">
      <c r="A39" s="26" t="s">
        <v>28</v>
      </c>
      <c r="B39" s="58">
        <v>230</v>
      </c>
      <c r="C39" s="59">
        <v>154</v>
      </c>
      <c r="D39" s="67">
        <v>384</v>
      </c>
      <c r="E39" s="58">
        <v>390</v>
      </c>
      <c r="F39" s="59">
        <v>444</v>
      </c>
      <c r="G39" s="67">
        <f>SUM(E39:F39)</f>
        <v>834</v>
      </c>
      <c r="H39" s="58">
        <v>854</v>
      </c>
      <c r="I39" s="59">
        <v>1478</v>
      </c>
      <c r="J39" s="67">
        <f t="shared" si="25"/>
        <v>2332</v>
      </c>
      <c r="K39" s="58">
        <v>432</v>
      </c>
      <c r="L39" s="59">
        <v>369</v>
      </c>
      <c r="M39" s="67">
        <v>801</v>
      </c>
      <c r="N39" s="58">
        <v>444</v>
      </c>
      <c r="O39" s="59">
        <v>374</v>
      </c>
      <c r="P39" s="67">
        <v>827</v>
      </c>
      <c r="Q39" s="58">
        <v>539</v>
      </c>
      <c r="R39" s="59">
        <v>508</v>
      </c>
      <c r="S39" s="67">
        <v>477</v>
      </c>
      <c r="T39" s="58">
        <v>926</v>
      </c>
      <c r="U39" s="59">
        <v>1358</v>
      </c>
      <c r="V39" s="67">
        <f t="shared" si="26"/>
        <v>2284</v>
      </c>
      <c r="W39" s="58">
        <v>494</v>
      </c>
      <c r="X39" s="59">
        <v>432</v>
      </c>
      <c r="Y39" s="67">
        <f t="shared" si="27"/>
        <v>926</v>
      </c>
      <c r="Z39" s="58">
        <v>511</v>
      </c>
      <c r="AA39" s="59">
        <v>453</v>
      </c>
      <c r="AB39" s="67">
        <f t="shared" si="46"/>
        <v>964</v>
      </c>
      <c r="AC39" s="58">
        <v>587</v>
      </c>
      <c r="AD39" s="59">
        <v>623</v>
      </c>
      <c r="AE39" s="67">
        <f t="shared" si="47"/>
        <v>1210</v>
      </c>
      <c r="AF39" s="58">
        <v>972</v>
      </c>
      <c r="AG39" s="59">
        <v>1391</v>
      </c>
      <c r="AH39" s="67">
        <f t="shared" si="35"/>
        <v>2363</v>
      </c>
      <c r="AI39" s="58">
        <v>590</v>
      </c>
      <c r="AJ39" s="59">
        <v>528</v>
      </c>
      <c r="AK39" s="67">
        <f t="shared" si="36"/>
        <v>1118</v>
      </c>
      <c r="AL39" s="58">
        <v>577</v>
      </c>
      <c r="AM39" s="59">
        <v>526</v>
      </c>
      <c r="AN39" s="67">
        <f t="shared" si="37"/>
        <v>1103</v>
      </c>
      <c r="AO39" s="58">
        <v>667</v>
      </c>
      <c r="AP39" s="59">
        <v>636</v>
      </c>
      <c r="AQ39" s="67">
        <f t="shared" si="38"/>
        <v>1303</v>
      </c>
      <c r="AR39" s="58">
        <v>945</v>
      </c>
      <c r="AS39" s="59">
        <v>1470</v>
      </c>
      <c r="AT39" s="67">
        <f t="shared" si="39"/>
        <v>2415</v>
      </c>
      <c r="AU39" s="58">
        <v>582</v>
      </c>
      <c r="AV39" s="59">
        <v>519</v>
      </c>
      <c r="AW39" s="67">
        <f>SUM(AU39:AV39)</f>
        <v>1101</v>
      </c>
      <c r="AX39" s="58">
        <v>595</v>
      </c>
      <c r="AY39" s="59">
        <v>483</v>
      </c>
      <c r="AZ39" s="67">
        <f>SUM(AX39:AY39)</f>
        <v>1078</v>
      </c>
    </row>
    <row r="40" spans="1:52" ht="20.100000000000001" customHeight="1" x14ac:dyDescent="0.3">
      <c r="A40" s="26" t="s">
        <v>29</v>
      </c>
      <c r="B40" s="58">
        <v>55</v>
      </c>
      <c r="C40" s="59">
        <v>77</v>
      </c>
      <c r="D40" s="67">
        <v>132</v>
      </c>
      <c r="E40" s="58">
        <v>88</v>
      </c>
      <c r="F40" s="59">
        <v>133</v>
      </c>
      <c r="G40" s="67">
        <f>SUM(E40:F40)</f>
        <v>221</v>
      </c>
      <c r="H40" s="58">
        <v>298</v>
      </c>
      <c r="I40" s="59">
        <v>550</v>
      </c>
      <c r="J40" s="67">
        <f t="shared" si="25"/>
        <v>848</v>
      </c>
      <c r="K40" s="58">
        <v>100</v>
      </c>
      <c r="L40" s="59">
        <v>100</v>
      </c>
      <c r="M40" s="67">
        <v>200</v>
      </c>
      <c r="N40" s="58">
        <v>101</v>
      </c>
      <c r="O40" s="59">
        <v>146</v>
      </c>
      <c r="P40" s="67">
        <v>247</v>
      </c>
      <c r="Q40" s="58">
        <v>122</v>
      </c>
      <c r="R40" s="59">
        <v>173</v>
      </c>
      <c r="S40" s="67">
        <v>224</v>
      </c>
      <c r="T40" s="58">
        <v>320</v>
      </c>
      <c r="U40" s="59">
        <v>550</v>
      </c>
      <c r="V40" s="67">
        <f t="shared" si="26"/>
        <v>870</v>
      </c>
      <c r="W40" s="58">
        <v>107</v>
      </c>
      <c r="X40" s="59">
        <v>141</v>
      </c>
      <c r="Y40" s="67">
        <f t="shared" si="27"/>
        <v>248</v>
      </c>
      <c r="Z40" s="58">
        <v>129</v>
      </c>
      <c r="AA40" s="59">
        <v>183</v>
      </c>
      <c r="AB40" s="67">
        <f t="shared" si="46"/>
        <v>312</v>
      </c>
      <c r="AC40" s="58">
        <v>153</v>
      </c>
      <c r="AD40" s="59">
        <v>193</v>
      </c>
      <c r="AE40" s="67">
        <f t="shared" si="47"/>
        <v>346</v>
      </c>
      <c r="AF40" s="58">
        <v>305</v>
      </c>
      <c r="AG40" s="59">
        <v>540</v>
      </c>
      <c r="AH40" s="67">
        <f t="shared" si="35"/>
        <v>845</v>
      </c>
      <c r="AI40" s="58">
        <v>143</v>
      </c>
      <c r="AJ40" s="59">
        <v>155</v>
      </c>
      <c r="AK40" s="67">
        <f t="shared" si="36"/>
        <v>298</v>
      </c>
      <c r="AL40" s="58">
        <v>166</v>
      </c>
      <c r="AM40" s="59">
        <v>198</v>
      </c>
      <c r="AN40" s="67">
        <f t="shared" si="37"/>
        <v>364</v>
      </c>
      <c r="AO40" s="58">
        <v>188</v>
      </c>
      <c r="AP40" s="59">
        <v>183</v>
      </c>
      <c r="AQ40" s="67">
        <f t="shared" si="38"/>
        <v>371</v>
      </c>
      <c r="AR40" s="58">
        <v>315</v>
      </c>
      <c r="AS40" s="59">
        <v>535</v>
      </c>
      <c r="AT40" s="67">
        <f t="shared" si="39"/>
        <v>850</v>
      </c>
      <c r="AU40" s="58">
        <v>177</v>
      </c>
      <c r="AV40" s="59">
        <v>182</v>
      </c>
      <c r="AW40" s="67">
        <f t="shared" si="40"/>
        <v>359</v>
      </c>
      <c r="AX40" s="58">
        <v>190</v>
      </c>
      <c r="AY40" s="59">
        <v>209</v>
      </c>
      <c r="AZ40" s="67">
        <f t="shared" ref="AZ40:AZ41" si="48">SUM(AX40:AY40)</f>
        <v>399</v>
      </c>
    </row>
    <row r="41" spans="1:52" ht="20.100000000000001" customHeight="1" x14ac:dyDescent="0.3">
      <c r="A41" s="26" t="s">
        <v>30</v>
      </c>
      <c r="B41" s="58">
        <v>94</v>
      </c>
      <c r="C41" s="59">
        <v>132</v>
      </c>
      <c r="D41" s="67">
        <v>226</v>
      </c>
      <c r="E41" s="58">
        <v>220</v>
      </c>
      <c r="F41" s="59">
        <v>319</v>
      </c>
      <c r="G41" s="67">
        <f>SUM(E41:F41)</f>
        <v>539</v>
      </c>
      <c r="H41" s="58">
        <v>398</v>
      </c>
      <c r="I41" s="59">
        <v>787</v>
      </c>
      <c r="J41" s="67">
        <f t="shared" si="25"/>
        <v>1185</v>
      </c>
      <c r="K41" s="58">
        <v>200</v>
      </c>
      <c r="L41" s="59">
        <v>267</v>
      </c>
      <c r="M41" s="67">
        <v>467</v>
      </c>
      <c r="N41" s="58">
        <v>200</v>
      </c>
      <c r="O41" s="59">
        <v>217</v>
      </c>
      <c r="P41" s="67">
        <v>420</v>
      </c>
      <c r="Q41" s="58">
        <v>242</v>
      </c>
      <c r="R41" s="59">
        <v>294</v>
      </c>
      <c r="S41" s="67">
        <v>346</v>
      </c>
      <c r="T41" s="58">
        <v>411</v>
      </c>
      <c r="U41" s="59">
        <v>701</v>
      </c>
      <c r="V41" s="67">
        <f t="shared" si="26"/>
        <v>1112</v>
      </c>
      <c r="W41" s="58">
        <v>257</v>
      </c>
      <c r="X41" s="59">
        <v>272</v>
      </c>
      <c r="Y41" s="67">
        <f t="shared" si="27"/>
        <v>529</v>
      </c>
      <c r="Z41" s="58">
        <v>259</v>
      </c>
      <c r="AA41" s="59">
        <v>242</v>
      </c>
      <c r="AB41" s="67">
        <f t="shared" si="46"/>
        <v>501</v>
      </c>
      <c r="AC41" s="58">
        <v>296</v>
      </c>
      <c r="AD41" s="59">
        <v>300</v>
      </c>
      <c r="AE41" s="67">
        <f t="shared" si="47"/>
        <v>596</v>
      </c>
      <c r="AF41" s="58">
        <v>412</v>
      </c>
      <c r="AG41" s="59">
        <v>712</v>
      </c>
      <c r="AH41" s="67">
        <f t="shared" si="35"/>
        <v>1124</v>
      </c>
      <c r="AI41" s="58">
        <v>278</v>
      </c>
      <c r="AJ41" s="59">
        <v>287</v>
      </c>
      <c r="AK41" s="67">
        <f t="shared" si="36"/>
        <v>565</v>
      </c>
      <c r="AL41" s="58">
        <v>241</v>
      </c>
      <c r="AM41" s="59">
        <v>249</v>
      </c>
      <c r="AN41" s="67">
        <f t="shared" si="37"/>
        <v>490</v>
      </c>
      <c r="AO41" s="58">
        <v>287</v>
      </c>
      <c r="AP41" s="59">
        <v>316</v>
      </c>
      <c r="AQ41" s="67">
        <f t="shared" si="38"/>
        <v>603</v>
      </c>
      <c r="AR41" s="58">
        <v>450</v>
      </c>
      <c r="AS41" s="59">
        <v>674</v>
      </c>
      <c r="AT41" s="67">
        <f t="shared" si="39"/>
        <v>1124</v>
      </c>
      <c r="AU41" s="58">
        <v>290</v>
      </c>
      <c r="AV41" s="59">
        <v>297</v>
      </c>
      <c r="AW41" s="67">
        <f t="shared" si="40"/>
        <v>587</v>
      </c>
      <c r="AX41" s="58">
        <v>263</v>
      </c>
      <c r="AY41" s="59">
        <v>242</v>
      </c>
      <c r="AZ41" s="67">
        <f t="shared" si="48"/>
        <v>505</v>
      </c>
    </row>
    <row r="42" spans="1:52" ht="20.100000000000001" customHeight="1" x14ac:dyDescent="0.3">
      <c r="A42" s="26" t="s">
        <v>31</v>
      </c>
      <c r="B42" s="58">
        <v>118</v>
      </c>
      <c r="C42" s="59">
        <v>122</v>
      </c>
      <c r="D42" s="67">
        <v>240</v>
      </c>
      <c r="E42" s="58">
        <v>201</v>
      </c>
      <c r="F42" s="59">
        <v>236</v>
      </c>
      <c r="G42" s="67">
        <f>SUM(E42:F42)</f>
        <v>437</v>
      </c>
      <c r="H42" s="58">
        <v>448</v>
      </c>
      <c r="I42" s="59">
        <v>640</v>
      </c>
      <c r="J42" s="67">
        <f t="shared" si="25"/>
        <v>1088</v>
      </c>
      <c r="K42" s="58">
        <v>244</v>
      </c>
      <c r="L42" s="59">
        <v>222</v>
      </c>
      <c r="M42" s="67">
        <v>466</v>
      </c>
      <c r="N42" s="58">
        <v>248</v>
      </c>
      <c r="O42" s="59">
        <v>255</v>
      </c>
      <c r="P42" s="67">
        <v>506</v>
      </c>
      <c r="Q42" s="58">
        <v>274</v>
      </c>
      <c r="R42" s="59">
        <v>262</v>
      </c>
      <c r="S42" s="67">
        <v>250</v>
      </c>
      <c r="T42" s="58">
        <v>432</v>
      </c>
      <c r="U42" s="59">
        <v>639</v>
      </c>
      <c r="V42" s="67">
        <f t="shared" si="26"/>
        <v>1071</v>
      </c>
      <c r="W42" s="58">
        <v>277</v>
      </c>
      <c r="X42" s="59">
        <v>281</v>
      </c>
      <c r="Y42" s="67">
        <f t="shared" si="27"/>
        <v>558</v>
      </c>
      <c r="Z42" s="58">
        <v>274</v>
      </c>
      <c r="AA42" s="59">
        <v>293</v>
      </c>
      <c r="AB42" s="67">
        <f t="shared" si="46"/>
        <v>567</v>
      </c>
      <c r="AC42" s="58">
        <v>322</v>
      </c>
      <c r="AD42" s="59">
        <v>323</v>
      </c>
      <c r="AE42" s="67">
        <f t="shared" si="47"/>
        <v>645</v>
      </c>
      <c r="AF42" s="58">
        <v>460</v>
      </c>
      <c r="AG42" s="59">
        <v>624</v>
      </c>
      <c r="AH42" s="67">
        <f t="shared" si="35"/>
        <v>1084</v>
      </c>
      <c r="AI42" s="58">
        <v>284</v>
      </c>
      <c r="AJ42" s="59">
        <v>295</v>
      </c>
      <c r="AK42" s="67">
        <f t="shared" si="36"/>
        <v>579</v>
      </c>
      <c r="AL42" s="58">
        <v>282</v>
      </c>
      <c r="AM42" s="59">
        <v>300</v>
      </c>
      <c r="AN42" s="67">
        <f t="shared" si="37"/>
        <v>582</v>
      </c>
      <c r="AO42" s="58">
        <v>328</v>
      </c>
      <c r="AP42" s="59">
        <v>351</v>
      </c>
      <c r="AQ42" s="67">
        <f t="shared" si="38"/>
        <v>679</v>
      </c>
      <c r="AR42" s="58">
        <v>442</v>
      </c>
      <c r="AS42" s="59">
        <v>634</v>
      </c>
      <c r="AT42" s="67">
        <f t="shared" si="39"/>
        <v>1076</v>
      </c>
      <c r="AU42" s="58">
        <v>292</v>
      </c>
      <c r="AV42" s="59">
        <v>317</v>
      </c>
      <c r="AW42" s="67">
        <f>SUM(AU42:AV42)</f>
        <v>609</v>
      </c>
      <c r="AX42" s="58">
        <v>289</v>
      </c>
      <c r="AY42" s="59">
        <v>361</v>
      </c>
      <c r="AZ42" s="67">
        <f>SUM(AX42:AY42)</f>
        <v>650</v>
      </c>
    </row>
    <row r="43" spans="1:52" ht="20.100000000000001" customHeight="1" x14ac:dyDescent="0.3">
      <c r="A43" s="125" t="s">
        <v>32</v>
      </c>
      <c r="B43" s="132">
        <f t="shared" ref="B43:G43" si="49">SUM(B38:B42)</f>
        <v>790</v>
      </c>
      <c r="C43" s="133">
        <f t="shared" si="49"/>
        <v>759</v>
      </c>
      <c r="D43" s="124">
        <f t="shared" si="49"/>
        <v>1549</v>
      </c>
      <c r="E43" s="132">
        <f t="shared" si="49"/>
        <v>1334</v>
      </c>
      <c r="F43" s="133">
        <f t="shared" si="49"/>
        <v>1617</v>
      </c>
      <c r="G43" s="124">
        <f t="shared" si="49"/>
        <v>2951</v>
      </c>
      <c r="H43" s="132">
        <f>SUM(H38:H42)</f>
        <v>2898</v>
      </c>
      <c r="I43" s="133">
        <f>SUM(I38:I42)</f>
        <v>4876</v>
      </c>
      <c r="J43" s="124">
        <f t="shared" si="25"/>
        <v>7774</v>
      </c>
      <c r="K43" s="132">
        <f t="shared" ref="K43:P43" si="50">SUM(K38:K42)</f>
        <v>1421</v>
      </c>
      <c r="L43" s="133">
        <f t="shared" si="50"/>
        <v>1373</v>
      </c>
      <c r="M43" s="124">
        <f t="shared" si="50"/>
        <v>2794</v>
      </c>
      <c r="N43" s="132">
        <f t="shared" si="50"/>
        <v>1414</v>
      </c>
      <c r="O43" s="133">
        <f t="shared" si="50"/>
        <v>1459</v>
      </c>
      <c r="P43" s="124">
        <f t="shared" si="50"/>
        <v>2896</v>
      </c>
      <c r="Q43" s="132">
        <f>SUM(Q38:Q42)</f>
        <v>1681</v>
      </c>
      <c r="R43" s="133">
        <f>SUM(R38:R42)</f>
        <v>1771</v>
      </c>
      <c r="S43" s="124">
        <f>SUM(S38:S42)</f>
        <v>1861</v>
      </c>
      <c r="T43" s="132">
        <f>SUM(T38:T42)</f>
        <v>2993</v>
      </c>
      <c r="U43" s="133">
        <f>SUM(U38:U42)</f>
        <v>4625</v>
      </c>
      <c r="V43" s="124">
        <f t="shared" si="26"/>
        <v>7618</v>
      </c>
      <c r="W43" s="132">
        <f>SUM(W38:W42)</f>
        <v>1690</v>
      </c>
      <c r="X43" s="133">
        <f>SUM(X38:X42)</f>
        <v>1652</v>
      </c>
      <c r="Y43" s="124">
        <f t="shared" si="27"/>
        <v>3342</v>
      </c>
      <c r="Z43" s="132">
        <f>SUM(Z38:Z42)</f>
        <v>1712</v>
      </c>
      <c r="AA43" s="133">
        <f>SUM(AA38:AA42)</f>
        <v>1720</v>
      </c>
      <c r="AB43" s="124">
        <f t="shared" si="46"/>
        <v>3432</v>
      </c>
      <c r="AC43" s="132">
        <f>SUM(AC38:AC42)</f>
        <v>1931</v>
      </c>
      <c r="AD43" s="133">
        <f>SUM(AD38:AD42)</f>
        <v>2040</v>
      </c>
      <c r="AE43" s="124">
        <f t="shared" si="47"/>
        <v>3971</v>
      </c>
      <c r="AF43" s="132">
        <f>SUM(AF38:AF42)</f>
        <v>3088</v>
      </c>
      <c r="AG43" s="133">
        <f>SUM(AG38:AG42)</f>
        <v>4587</v>
      </c>
      <c r="AH43" s="124">
        <f t="shared" si="35"/>
        <v>7675</v>
      </c>
      <c r="AI43" s="132">
        <f>SUM(AI38:AI42)</f>
        <v>1905</v>
      </c>
      <c r="AJ43" s="133">
        <f>SUM(AJ38:AJ42)</f>
        <v>1836</v>
      </c>
      <c r="AK43" s="124">
        <f t="shared" si="36"/>
        <v>3741</v>
      </c>
      <c r="AL43" s="132">
        <f>SUM(AL38:AL42)</f>
        <v>1859</v>
      </c>
      <c r="AM43" s="133">
        <f>SUM(AM38:AM42)</f>
        <v>1843</v>
      </c>
      <c r="AN43" s="124">
        <f t="shared" si="37"/>
        <v>3702</v>
      </c>
      <c r="AO43" s="132">
        <f>SUM(AO38:AO42)</f>
        <v>2090</v>
      </c>
      <c r="AP43" s="133">
        <f>SUM(AP38:AP42)</f>
        <v>2135</v>
      </c>
      <c r="AQ43" s="124">
        <f t="shared" si="38"/>
        <v>4225</v>
      </c>
      <c r="AR43" s="132">
        <f>SUM(AR38:AR42)</f>
        <v>3112</v>
      </c>
      <c r="AS43" s="133">
        <f>SUM(AS38:AS42)</f>
        <v>4737</v>
      </c>
      <c r="AT43" s="124">
        <f t="shared" si="39"/>
        <v>7849</v>
      </c>
      <c r="AU43" s="132">
        <f>SUM(AU38:AU42)</f>
        <v>1944</v>
      </c>
      <c r="AV43" s="133">
        <f>SUM(AV38:AV42)</f>
        <v>1883</v>
      </c>
      <c r="AW43" s="124">
        <f t="shared" si="40"/>
        <v>3827</v>
      </c>
      <c r="AX43" s="132">
        <f>SUM(AX38:AX42)</f>
        <v>1936</v>
      </c>
      <c r="AY43" s="133">
        <f>SUM(AY38:AY42)</f>
        <v>1883</v>
      </c>
      <c r="AZ43" s="124">
        <f t="shared" ref="AZ43:AZ44" si="51">SUM(AX43:AY43)</f>
        <v>3819</v>
      </c>
    </row>
    <row r="44" spans="1:52" ht="20.100000000000001" customHeight="1" thickBot="1" x14ac:dyDescent="0.35">
      <c r="A44" s="126" t="s">
        <v>33</v>
      </c>
      <c r="B44" s="134">
        <v>47</v>
      </c>
      <c r="C44" s="135">
        <v>44</v>
      </c>
      <c r="D44" s="136">
        <v>91</v>
      </c>
      <c r="E44" s="134">
        <v>52</v>
      </c>
      <c r="F44" s="135">
        <v>41</v>
      </c>
      <c r="G44" s="136">
        <f>SUM(E44:F44)</f>
        <v>93</v>
      </c>
      <c r="H44" s="134">
        <v>99</v>
      </c>
      <c r="I44" s="135">
        <v>137</v>
      </c>
      <c r="J44" s="136">
        <f t="shared" si="25"/>
        <v>236</v>
      </c>
      <c r="K44" s="134">
        <v>56</v>
      </c>
      <c r="L44" s="135">
        <v>44</v>
      </c>
      <c r="M44" s="136">
        <v>100</v>
      </c>
      <c r="N44" s="134">
        <v>48</v>
      </c>
      <c r="O44" s="135">
        <v>48</v>
      </c>
      <c r="P44" s="136">
        <v>96</v>
      </c>
      <c r="Q44" s="134">
        <v>52</v>
      </c>
      <c r="R44" s="135">
        <v>52</v>
      </c>
      <c r="S44" s="136">
        <f>SUM(Q44:R44)</f>
        <v>104</v>
      </c>
      <c r="T44" s="134">
        <v>97</v>
      </c>
      <c r="U44" s="135">
        <v>139</v>
      </c>
      <c r="V44" s="136">
        <f t="shared" si="26"/>
        <v>236</v>
      </c>
      <c r="W44" s="134">
        <v>56</v>
      </c>
      <c r="X44" s="135">
        <v>42</v>
      </c>
      <c r="Y44" s="136">
        <f t="shared" si="27"/>
        <v>98</v>
      </c>
      <c r="Z44" s="134">
        <v>58</v>
      </c>
      <c r="AA44" s="135">
        <v>43</v>
      </c>
      <c r="AB44" s="136">
        <f t="shared" si="46"/>
        <v>101</v>
      </c>
      <c r="AC44" s="134">
        <v>60</v>
      </c>
      <c r="AD44" s="135">
        <v>44</v>
      </c>
      <c r="AE44" s="136">
        <f t="shared" si="47"/>
        <v>104</v>
      </c>
      <c r="AF44" s="134">
        <v>97</v>
      </c>
      <c r="AG44" s="135">
        <v>106</v>
      </c>
      <c r="AH44" s="136">
        <f t="shared" si="35"/>
        <v>203</v>
      </c>
      <c r="AI44" s="134">
        <v>79</v>
      </c>
      <c r="AJ44" s="135">
        <v>52</v>
      </c>
      <c r="AK44" s="136">
        <f t="shared" si="36"/>
        <v>131</v>
      </c>
      <c r="AL44" s="134">
        <v>80</v>
      </c>
      <c r="AM44" s="135">
        <v>54</v>
      </c>
      <c r="AN44" s="136">
        <f t="shared" si="37"/>
        <v>134</v>
      </c>
      <c r="AO44" s="134">
        <v>100</v>
      </c>
      <c r="AP44" s="135">
        <v>65</v>
      </c>
      <c r="AQ44" s="136">
        <f t="shared" si="38"/>
        <v>165</v>
      </c>
      <c r="AR44" s="134">
        <v>124</v>
      </c>
      <c r="AS44" s="135">
        <v>123</v>
      </c>
      <c r="AT44" s="136">
        <f t="shared" si="39"/>
        <v>247</v>
      </c>
      <c r="AU44" s="134">
        <v>86</v>
      </c>
      <c r="AV44" s="135">
        <v>62</v>
      </c>
      <c r="AW44" s="136">
        <f t="shared" si="40"/>
        <v>148</v>
      </c>
      <c r="AX44" s="134">
        <v>86</v>
      </c>
      <c r="AY44" s="135">
        <v>76</v>
      </c>
      <c r="AZ44" s="136">
        <f t="shared" si="51"/>
        <v>162</v>
      </c>
    </row>
    <row r="45" spans="1:52" ht="20.100000000000001" customHeight="1" thickTop="1" x14ac:dyDescent="0.3">
      <c r="A45" s="27"/>
      <c r="B45" s="28"/>
      <c r="C45" s="28"/>
      <c r="D45" s="108"/>
    </row>
  </sheetData>
  <mergeCells count="62">
    <mergeCell ref="AU5:AW5"/>
    <mergeCell ref="AU14:AW14"/>
    <mergeCell ref="AR5:AT5"/>
    <mergeCell ref="AR14:AT14"/>
    <mergeCell ref="AR28:AT28"/>
    <mergeCell ref="AO5:AQ5"/>
    <mergeCell ref="AO14:AQ14"/>
    <mergeCell ref="AO28:AQ28"/>
    <mergeCell ref="AL5:AN5"/>
    <mergeCell ref="AL14:AN14"/>
    <mergeCell ref="AL28:AN28"/>
    <mergeCell ref="K14:M14"/>
    <mergeCell ref="K28:M28"/>
    <mergeCell ref="A23:D23"/>
    <mergeCell ref="H5:J5"/>
    <mergeCell ref="A11:J11"/>
    <mergeCell ref="H14:J14"/>
    <mergeCell ref="A26:D26"/>
    <mergeCell ref="A28:A29"/>
    <mergeCell ref="B28:D28"/>
    <mergeCell ref="E28:G28"/>
    <mergeCell ref="A12:D12"/>
    <mergeCell ref="A14:A15"/>
    <mergeCell ref="B14:D14"/>
    <mergeCell ref="A2:J2"/>
    <mergeCell ref="A8:F8"/>
    <mergeCell ref="A3:D3"/>
    <mergeCell ref="A5:A6"/>
    <mergeCell ref="B5:D5"/>
    <mergeCell ref="E5:G5"/>
    <mergeCell ref="E14:G14"/>
    <mergeCell ref="W5:Y5"/>
    <mergeCell ref="W14:Y14"/>
    <mergeCell ref="W28:Y28"/>
    <mergeCell ref="N5:P5"/>
    <mergeCell ref="N14:P14"/>
    <mergeCell ref="N28:P28"/>
    <mergeCell ref="T5:V5"/>
    <mergeCell ref="T14:V14"/>
    <mergeCell ref="T28:V28"/>
    <mergeCell ref="Q5:S5"/>
    <mergeCell ref="Q14:S14"/>
    <mergeCell ref="Q28:S28"/>
    <mergeCell ref="H28:J28"/>
    <mergeCell ref="A25:J25"/>
    <mergeCell ref="K5:M5"/>
    <mergeCell ref="AX5:AZ5"/>
    <mergeCell ref="AX14:AZ14"/>
    <mergeCell ref="AX28:AZ28"/>
    <mergeCell ref="AU28:AW28"/>
    <mergeCell ref="Z5:AB5"/>
    <mergeCell ref="Z14:AB14"/>
    <mergeCell ref="Z28:AB28"/>
    <mergeCell ref="AC5:AE5"/>
    <mergeCell ref="AC14:AE14"/>
    <mergeCell ref="AC28:AE28"/>
    <mergeCell ref="AI14:AK14"/>
    <mergeCell ref="AI5:AK5"/>
    <mergeCell ref="AI28:AK28"/>
    <mergeCell ref="AF5:AH5"/>
    <mergeCell ref="AF14:AH14"/>
    <mergeCell ref="AF28:AH28"/>
  </mergeCells>
  <phoneticPr fontId="26" type="noConversion"/>
  <pageMargins left="0.7" right="0.7" top="0.75" bottom="0.75" header="0.3" footer="0.3"/>
  <pageSetup paperSize="9" scale="1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R35"/>
  <sheetViews>
    <sheetView view="pageBreakPreview" topLeftCell="A11" zoomScale="80" zoomScaleNormal="110" zoomScaleSheetLayoutView="80" workbookViewId="0">
      <selection activeCell="A24" sqref="A24"/>
    </sheetView>
  </sheetViews>
  <sheetFormatPr baseColWidth="10" defaultRowHeight="14.4" x14ac:dyDescent="0.3"/>
  <cols>
    <col min="1" max="1" width="66.5546875" style="43" bestFit="1" customWidth="1"/>
    <col min="2" max="2" width="9.6640625" style="36" customWidth="1"/>
    <col min="3" max="3" width="9.88671875" style="36" hidden="1" customWidth="1"/>
    <col min="4" max="4" width="10.109375" style="44" hidden="1" customWidth="1"/>
    <col min="5" max="12" width="11.5546875" hidden="1" customWidth="1"/>
    <col min="13" max="13" width="0" hidden="1" customWidth="1"/>
  </cols>
  <sheetData>
    <row r="2" spans="1:18" ht="21" x14ac:dyDescent="0.3">
      <c r="A2" s="407" t="s">
        <v>34</v>
      </c>
      <c r="B2" s="407"/>
      <c r="C2" s="407"/>
      <c r="D2" s="407"/>
    </row>
    <row r="3" spans="1:18" ht="21" x14ac:dyDescent="0.3">
      <c r="A3" s="35"/>
      <c r="B3" s="35"/>
    </row>
    <row r="4" spans="1:18" ht="19.95" customHeight="1" thickBot="1" x14ac:dyDescent="0.35">
      <c r="A4" s="94" t="s">
        <v>35</v>
      </c>
      <c r="B4" s="37"/>
    </row>
    <row r="5" spans="1:18" ht="19.95" customHeight="1" thickTop="1" x14ac:dyDescent="0.3">
      <c r="A5" s="89"/>
      <c r="B5" s="212" t="s">
        <v>2</v>
      </c>
      <c r="C5" s="213" t="s">
        <v>3</v>
      </c>
      <c r="D5" s="213" t="s">
        <v>4</v>
      </c>
      <c r="E5" s="214" t="s">
        <v>91</v>
      </c>
      <c r="F5" s="212" t="s">
        <v>95</v>
      </c>
      <c r="G5" s="213" t="s">
        <v>96</v>
      </c>
      <c r="H5" s="213" t="s">
        <v>97</v>
      </c>
      <c r="I5" s="214" t="s">
        <v>98</v>
      </c>
      <c r="J5" s="212" t="s">
        <v>99</v>
      </c>
      <c r="K5" s="213" t="s">
        <v>100</v>
      </c>
      <c r="L5" s="213" t="s">
        <v>101</v>
      </c>
      <c r="M5" s="214" t="s">
        <v>102</v>
      </c>
      <c r="N5" s="212" t="s">
        <v>103</v>
      </c>
      <c r="O5" s="214" t="s">
        <v>104</v>
      </c>
      <c r="P5" s="214" t="s">
        <v>105</v>
      </c>
      <c r="Q5" s="214" t="s">
        <v>106</v>
      </c>
      <c r="R5" s="394" t="s">
        <v>107</v>
      </c>
    </row>
    <row r="6" spans="1:18" ht="37.799999999999997" customHeight="1" x14ac:dyDescent="0.3">
      <c r="A6" s="207" t="s">
        <v>36</v>
      </c>
      <c r="B6" s="215">
        <f t="shared" ref="B6:H6" si="0">B7+B11</f>
        <v>872</v>
      </c>
      <c r="C6" s="216">
        <f t="shared" si="0"/>
        <v>1159</v>
      </c>
      <c r="D6" s="216">
        <f t="shared" si="0"/>
        <v>1547</v>
      </c>
      <c r="E6" s="217">
        <f t="shared" si="0"/>
        <v>1414</v>
      </c>
      <c r="F6" s="215">
        <f t="shared" si="0"/>
        <v>1377</v>
      </c>
      <c r="G6" s="216">
        <f t="shared" si="0"/>
        <v>1492</v>
      </c>
      <c r="H6" s="216">
        <f t="shared" si="0"/>
        <v>1786</v>
      </c>
      <c r="I6" s="217">
        <f t="shared" ref="I6:J6" si="1">I7+I11</f>
        <v>1631</v>
      </c>
      <c r="J6" s="215">
        <f t="shared" si="1"/>
        <v>1605</v>
      </c>
      <c r="K6" s="216">
        <f t="shared" ref="K6:L6" si="2">K7+K11</f>
        <v>1671</v>
      </c>
      <c r="L6" s="216">
        <f t="shared" si="2"/>
        <v>1925</v>
      </c>
      <c r="M6" s="217">
        <f t="shared" ref="M6:N6" si="3">M7+M11</f>
        <v>1707</v>
      </c>
      <c r="N6" s="215">
        <f t="shared" si="3"/>
        <v>1670</v>
      </c>
      <c r="O6" s="217">
        <f t="shared" ref="O6" si="4">O7+O11</f>
        <v>1789</v>
      </c>
      <c r="P6" s="217">
        <f>P7+P11</f>
        <v>2025</v>
      </c>
      <c r="Q6" s="217">
        <f t="shared" ref="Q6:R6" si="5">Q7+Q11</f>
        <v>1833</v>
      </c>
      <c r="R6" s="217">
        <f t="shared" si="5"/>
        <v>1802</v>
      </c>
    </row>
    <row r="7" spans="1:18" ht="19.95" customHeight="1" x14ac:dyDescent="0.3">
      <c r="A7" s="208" t="s">
        <v>37</v>
      </c>
      <c r="B7" s="218">
        <f t="shared" ref="B7:G7" si="6">SUM(B8:B10)</f>
        <v>871</v>
      </c>
      <c r="C7" s="219">
        <f t="shared" si="6"/>
        <v>1158</v>
      </c>
      <c r="D7" s="219">
        <f t="shared" si="6"/>
        <v>1547</v>
      </c>
      <c r="E7" s="220">
        <f t="shared" si="6"/>
        <v>1414</v>
      </c>
      <c r="F7" s="218">
        <f t="shared" si="6"/>
        <v>1377</v>
      </c>
      <c r="G7" s="219">
        <f t="shared" si="6"/>
        <v>1492</v>
      </c>
      <c r="H7" s="219">
        <f t="shared" ref="H7:M7" si="7">SUM(H8:H10)</f>
        <v>1786</v>
      </c>
      <c r="I7" s="220">
        <f t="shared" si="7"/>
        <v>1631</v>
      </c>
      <c r="J7" s="218">
        <f t="shared" si="7"/>
        <v>1605</v>
      </c>
      <c r="K7" s="219">
        <f t="shared" si="7"/>
        <v>1671</v>
      </c>
      <c r="L7" s="219">
        <f t="shared" si="7"/>
        <v>1925</v>
      </c>
      <c r="M7" s="220">
        <f t="shared" si="7"/>
        <v>1707</v>
      </c>
      <c r="N7" s="218">
        <f t="shared" ref="N7:O7" si="8">SUM(N8:N10)</f>
        <v>1670</v>
      </c>
      <c r="O7" s="220">
        <f t="shared" si="8"/>
        <v>1789</v>
      </c>
      <c r="P7" s="220">
        <f t="shared" ref="P7:R7" si="9">SUM(P8:P10)</f>
        <v>2025</v>
      </c>
      <c r="Q7" s="220">
        <f t="shared" si="9"/>
        <v>1833</v>
      </c>
      <c r="R7" s="220">
        <f t="shared" si="9"/>
        <v>1802</v>
      </c>
    </row>
    <row r="8" spans="1:18" ht="19.95" customHeight="1" x14ac:dyDescent="0.3">
      <c r="A8" s="209" t="s">
        <v>38</v>
      </c>
      <c r="B8" s="221">
        <v>664</v>
      </c>
      <c r="C8" s="222">
        <v>838</v>
      </c>
      <c r="D8" s="223">
        <v>1081</v>
      </c>
      <c r="E8" s="224">
        <v>1138</v>
      </c>
      <c r="F8" s="232">
        <v>1084</v>
      </c>
      <c r="G8" s="233">
        <v>1138</v>
      </c>
      <c r="H8" s="222">
        <v>1307</v>
      </c>
      <c r="I8" s="234">
        <v>1318</v>
      </c>
      <c r="J8" s="225">
        <v>1289</v>
      </c>
      <c r="K8" s="236">
        <v>1304</v>
      </c>
      <c r="L8" s="236">
        <v>1436</v>
      </c>
      <c r="M8" s="240">
        <v>1384</v>
      </c>
      <c r="N8" s="225">
        <v>1341</v>
      </c>
      <c r="O8" s="240">
        <v>1407</v>
      </c>
      <c r="P8" s="240">
        <v>1529</v>
      </c>
      <c r="Q8" s="240">
        <v>1503</v>
      </c>
      <c r="R8" s="395">
        <v>1473</v>
      </c>
    </row>
    <row r="9" spans="1:18" ht="19.95" customHeight="1" x14ac:dyDescent="0.3">
      <c r="A9" s="209" t="s">
        <v>39</v>
      </c>
      <c r="B9" s="221">
        <v>199</v>
      </c>
      <c r="C9" s="222">
        <v>300</v>
      </c>
      <c r="D9" s="223">
        <v>433</v>
      </c>
      <c r="E9" s="224">
        <v>238</v>
      </c>
      <c r="F9" s="232">
        <v>259</v>
      </c>
      <c r="G9" s="233">
        <v>316</v>
      </c>
      <c r="H9" s="222">
        <v>435</v>
      </c>
      <c r="I9" s="234">
        <v>267</v>
      </c>
      <c r="J9" s="225">
        <v>281</v>
      </c>
      <c r="K9" s="236">
        <v>326</v>
      </c>
      <c r="L9" s="236">
        <v>430</v>
      </c>
      <c r="M9" s="240">
        <v>263</v>
      </c>
      <c r="N9" s="225">
        <v>276</v>
      </c>
      <c r="O9" s="240">
        <v>326</v>
      </c>
      <c r="P9" s="240">
        <v>438</v>
      </c>
      <c r="Q9" s="240">
        <v>282</v>
      </c>
      <c r="R9" s="395">
        <v>277</v>
      </c>
    </row>
    <row r="10" spans="1:18" ht="19.95" customHeight="1" x14ac:dyDescent="0.3">
      <c r="A10" s="210" t="s">
        <v>74</v>
      </c>
      <c r="B10" s="225">
        <v>8</v>
      </c>
      <c r="C10" s="226">
        <v>20</v>
      </c>
      <c r="D10" s="227">
        <v>33</v>
      </c>
      <c r="E10" s="228">
        <v>38</v>
      </c>
      <c r="F10" s="235">
        <v>34</v>
      </c>
      <c r="G10" s="236">
        <v>38</v>
      </c>
      <c r="H10" s="226">
        <v>44</v>
      </c>
      <c r="I10" s="237">
        <v>46</v>
      </c>
      <c r="J10" s="225">
        <v>35</v>
      </c>
      <c r="K10" s="236">
        <v>41</v>
      </c>
      <c r="L10" s="236">
        <v>59</v>
      </c>
      <c r="M10" s="240">
        <v>60</v>
      </c>
      <c r="N10" s="225">
        <v>53</v>
      </c>
      <c r="O10" s="240">
        <v>56</v>
      </c>
      <c r="P10" s="240">
        <v>58</v>
      </c>
      <c r="Q10" s="240">
        <v>48</v>
      </c>
      <c r="R10" s="395">
        <v>52</v>
      </c>
    </row>
    <row r="11" spans="1:18" ht="19.95" customHeight="1" thickBot="1" x14ac:dyDescent="0.35">
      <c r="A11" s="211" t="s">
        <v>40</v>
      </c>
      <c r="B11" s="229">
        <v>1</v>
      </c>
      <c r="C11" s="230">
        <v>1</v>
      </c>
      <c r="D11" s="230"/>
      <c r="E11" s="231">
        <v>0</v>
      </c>
      <c r="F11" s="238">
        <v>0</v>
      </c>
      <c r="G11" s="239">
        <v>0</v>
      </c>
      <c r="H11" s="239">
        <v>0</v>
      </c>
      <c r="I11" s="231">
        <v>0</v>
      </c>
      <c r="J11" s="238">
        <v>0</v>
      </c>
      <c r="K11" s="239">
        <v>0</v>
      </c>
      <c r="L11" s="239">
        <v>0</v>
      </c>
      <c r="M11" s="231">
        <v>0</v>
      </c>
      <c r="N11" s="238">
        <v>0</v>
      </c>
      <c r="O11" s="231">
        <v>0</v>
      </c>
      <c r="P11" s="231">
        <v>0</v>
      </c>
      <c r="Q11" s="231">
        <v>0</v>
      </c>
      <c r="R11" s="231">
        <v>0</v>
      </c>
    </row>
    <row r="12" spans="1:18" s="80" customFormat="1" ht="10.8" thickTop="1" x14ac:dyDescent="0.2">
      <c r="A12" s="435" t="s">
        <v>67</v>
      </c>
      <c r="B12" s="436"/>
      <c r="C12" s="436"/>
      <c r="D12" s="436"/>
    </row>
    <row r="13" spans="1:18" x14ac:dyDescent="0.3">
      <c r="A13" s="38" t="s">
        <v>75</v>
      </c>
      <c r="B13" s="39"/>
      <c r="C13" s="40"/>
    </row>
    <row r="14" spans="1:18" x14ac:dyDescent="0.3">
      <c r="A14" s="38"/>
      <c r="B14" s="39"/>
      <c r="C14" s="40"/>
    </row>
    <row r="15" spans="1:18" x14ac:dyDescent="0.3">
      <c r="A15" s="38"/>
      <c r="B15" s="39"/>
    </row>
    <row r="16" spans="1:18" ht="52.2" customHeight="1" x14ac:dyDescent="0.3">
      <c r="A16" s="407" t="s">
        <v>41</v>
      </c>
      <c r="B16" s="407"/>
      <c r="C16" s="407"/>
      <c r="D16" s="407"/>
    </row>
    <row r="17" spans="1:18" ht="19.95" customHeight="1" thickBot="1" x14ac:dyDescent="0.35">
      <c r="A17" s="94" t="s">
        <v>42</v>
      </c>
      <c r="B17" s="37"/>
    </row>
    <row r="18" spans="1:18" ht="19.95" customHeight="1" thickTop="1" x14ac:dyDescent="0.3">
      <c r="A18" s="89"/>
      <c r="B18" s="212" t="s">
        <v>2</v>
      </c>
      <c r="C18" s="213" t="s">
        <v>3</v>
      </c>
      <c r="D18" s="213" t="s">
        <v>4</v>
      </c>
      <c r="E18" s="254" t="s">
        <v>91</v>
      </c>
      <c r="F18" s="212" t="s">
        <v>95</v>
      </c>
      <c r="G18" s="213" t="s">
        <v>96</v>
      </c>
      <c r="H18" s="213" t="s">
        <v>97</v>
      </c>
      <c r="I18" s="214" t="s">
        <v>98</v>
      </c>
      <c r="J18" s="212" t="s">
        <v>99</v>
      </c>
      <c r="K18" s="213" t="s">
        <v>100</v>
      </c>
      <c r="L18" s="213" t="s">
        <v>101</v>
      </c>
      <c r="M18" s="214" t="s">
        <v>102</v>
      </c>
      <c r="N18" s="249" t="s">
        <v>103</v>
      </c>
      <c r="O18" s="214" t="s">
        <v>104</v>
      </c>
      <c r="P18" s="214" t="s">
        <v>105</v>
      </c>
      <c r="Q18" s="366" t="s">
        <v>106</v>
      </c>
      <c r="R18" s="366" t="s">
        <v>107</v>
      </c>
    </row>
    <row r="19" spans="1:18" ht="28.2" customHeight="1" x14ac:dyDescent="0.3">
      <c r="A19" s="198" t="s">
        <v>43</v>
      </c>
      <c r="B19" s="241">
        <f t="shared" ref="B19:G19" si="10">B20+B26+B32+B33</f>
        <v>872</v>
      </c>
      <c r="C19" s="242">
        <f>C20+C26+C32+C33</f>
        <v>1258</v>
      </c>
      <c r="D19" s="242">
        <f t="shared" si="10"/>
        <v>1547</v>
      </c>
      <c r="E19" s="255">
        <f t="shared" si="10"/>
        <v>1409</v>
      </c>
      <c r="F19" s="215">
        <f t="shared" si="10"/>
        <v>1377</v>
      </c>
      <c r="G19" s="216">
        <f t="shared" si="10"/>
        <v>1492</v>
      </c>
      <c r="H19" s="216">
        <f t="shared" ref="H19:N19" si="11">H20+H26+H32+H33</f>
        <v>1786</v>
      </c>
      <c r="I19" s="217">
        <f t="shared" si="11"/>
        <v>1631</v>
      </c>
      <c r="J19" s="215">
        <f t="shared" si="11"/>
        <v>1605</v>
      </c>
      <c r="K19" s="216">
        <f t="shared" si="11"/>
        <v>1671</v>
      </c>
      <c r="L19" s="216">
        <f t="shared" si="11"/>
        <v>1925</v>
      </c>
      <c r="M19" s="217">
        <f>M20+M26+M32+M33</f>
        <v>1707</v>
      </c>
      <c r="N19" s="250">
        <f t="shared" si="11"/>
        <v>1670</v>
      </c>
      <c r="O19" s="217">
        <f>O20+O26+O32+O33</f>
        <v>1789</v>
      </c>
      <c r="P19" s="217">
        <f>P20+P26+P32+P33</f>
        <v>2025</v>
      </c>
      <c r="Q19" s="367">
        <f>Q20+Q26+Q32+Q33</f>
        <v>1833</v>
      </c>
      <c r="R19" s="367">
        <f>R20+R26+R32+R33</f>
        <v>1802</v>
      </c>
    </row>
    <row r="20" spans="1:18" ht="19.95" customHeight="1" x14ac:dyDescent="0.3">
      <c r="A20" s="90" t="s">
        <v>44</v>
      </c>
      <c r="B20" s="241">
        <v>151</v>
      </c>
      <c r="C20" s="243">
        <v>204</v>
      </c>
      <c r="D20" s="242">
        <v>222</v>
      </c>
      <c r="E20" s="255">
        <v>239</v>
      </c>
      <c r="F20" s="215">
        <v>225</v>
      </c>
      <c r="G20" s="216">
        <v>235</v>
      </c>
      <c r="H20" s="216">
        <v>238</v>
      </c>
      <c r="I20" s="217">
        <v>247</v>
      </c>
      <c r="J20" s="215">
        <v>241</v>
      </c>
      <c r="K20" s="216">
        <v>251</v>
      </c>
      <c r="L20" s="216">
        <v>266</v>
      </c>
      <c r="M20" s="217">
        <v>263</v>
      </c>
      <c r="N20" s="250">
        <v>243</v>
      </c>
      <c r="O20" s="217">
        <v>257</v>
      </c>
      <c r="P20" s="217">
        <v>256</v>
      </c>
      <c r="Q20" s="367">
        <v>262</v>
      </c>
      <c r="R20" s="367">
        <v>249</v>
      </c>
    </row>
    <row r="21" spans="1:18" ht="19.95" customHeight="1" x14ac:dyDescent="0.3">
      <c r="A21" s="91" t="s">
        <v>21</v>
      </c>
      <c r="B21" s="244">
        <v>124</v>
      </c>
      <c r="C21" s="226">
        <v>181</v>
      </c>
      <c r="D21" s="245">
        <v>211</v>
      </c>
      <c r="E21" s="256">
        <v>200</v>
      </c>
      <c r="F21" s="253">
        <v>192</v>
      </c>
      <c r="G21" s="246">
        <v>208</v>
      </c>
      <c r="H21" s="246">
        <v>253</v>
      </c>
      <c r="I21" s="247">
        <v>229</v>
      </c>
      <c r="J21" s="253">
        <v>213</v>
      </c>
      <c r="K21" s="246">
        <v>220</v>
      </c>
      <c r="L21" s="246">
        <v>257</v>
      </c>
      <c r="M21" s="247">
        <v>230</v>
      </c>
      <c r="N21" s="251">
        <v>231</v>
      </c>
      <c r="O21" s="247">
        <v>252</v>
      </c>
      <c r="P21" s="247">
        <v>285</v>
      </c>
      <c r="Q21" s="369">
        <v>258</v>
      </c>
      <c r="R21" s="369">
        <v>244</v>
      </c>
    </row>
    <row r="22" spans="1:18" ht="19.95" customHeight="1" x14ac:dyDescent="0.3">
      <c r="A22" s="91" t="s">
        <v>22</v>
      </c>
      <c r="B22" s="244">
        <v>46</v>
      </c>
      <c r="C22" s="226">
        <v>62</v>
      </c>
      <c r="D22" s="245">
        <v>87</v>
      </c>
      <c r="E22" s="256">
        <v>91</v>
      </c>
      <c r="F22" s="253">
        <v>85</v>
      </c>
      <c r="G22" s="246">
        <v>86</v>
      </c>
      <c r="H22" s="246">
        <v>107</v>
      </c>
      <c r="I22" s="247">
        <v>102</v>
      </c>
      <c r="J22" s="253">
        <v>100</v>
      </c>
      <c r="K22" s="246">
        <v>98</v>
      </c>
      <c r="L22" s="246">
        <v>114</v>
      </c>
      <c r="M22" s="247">
        <v>112</v>
      </c>
      <c r="N22" s="251">
        <v>111</v>
      </c>
      <c r="O22" s="247">
        <v>114</v>
      </c>
      <c r="P22" s="247">
        <v>121</v>
      </c>
      <c r="Q22" s="369">
        <v>120</v>
      </c>
      <c r="R22" s="369">
        <v>120</v>
      </c>
    </row>
    <row r="23" spans="1:18" ht="19.95" customHeight="1" x14ac:dyDescent="0.3">
      <c r="A23" s="91" t="s">
        <v>23</v>
      </c>
      <c r="B23" s="244">
        <v>123</v>
      </c>
      <c r="C23" s="226">
        <v>174</v>
      </c>
      <c r="D23" s="245">
        <v>196</v>
      </c>
      <c r="E23" s="256">
        <v>199</v>
      </c>
      <c r="F23" s="253">
        <v>182</v>
      </c>
      <c r="G23" s="246">
        <v>199</v>
      </c>
      <c r="H23" s="246">
        <v>220</v>
      </c>
      <c r="I23" s="247">
        <v>209</v>
      </c>
      <c r="J23" s="253">
        <v>210</v>
      </c>
      <c r="K23" s="246">
        <v>231</v>
      </c>
      <c r="L23" s="246">
        <v>253</v>
      </c>
      <c r="M23" s="247">
        <v>223</v>
      </c>
      <c r="N23" s="251">
        <v>218</v>
      </c>
      <c r="O23" s="247">
        <v>232</v>
      </c>
      <c r="P23" s="247">
        <v>260</v>
      </c>
      <c r="Q23" s="369">
        <v>239</v>
      </c>
      <c r="R23" s="369">
        <v>231</v>
      </c>
    </row>
    <row r="24" spans="1:18" ht="19.95" customHeight="1" x14ac:dyDescent="0.3">
      <c r="A24" s="91" t="s">
        <v>24</v>
      </c>
      <c r="B24" s="244">
        <v>76</v>
      </c>
      <c r="C24" s="226">
        <v>102</v>
      </c>
      <c r="D24" s="245">
        <v>141</v>
      </c>
      <c r="E24" s="256">
        <v>119</v>
      </c>
      <c r="F24" s="253">
        <v>113</v>
      </c>
      <c r="G24" s="246">
        <v>133</v>
      </c>
      <c r="H24" s="246">
        <v>169</v>
      </c>
      <c r="I24" s="247">
        <v>148</v>
      </c>
      <c r="J24" s="253">
        <v>158</v>
      </c>
      <c r="K24" s="246">
        <v>168</v>
      </c>
      <c r="L24" s="246">
        <v>178</v>
      </c>
      <c r="M24" s="247">
        <v>153</v>
      </c>
      <c r="N24" s="251">
        <v>153</v>
      </c>
      <c r="O24" s="247">
        <v>175</v>
      </c>
      <c r="P24" s="247">
        <v>199</v>
      </c>
      <c r="Q24" s="369">
        <v>177</v>
      </c>
      <c r="R24" s="369">
        <v>181</v>
      </c>
    </row>
    <row r="25" spans="1:18" ht="19.95" customHeight="1" x14ac:dyDescent="0.3">
      <c r="A25" s="91" t="s">
        <v>25</v>
      </c>
      <c r="B25" s="244">
        <v>98</v>
      </c>
      <c r="C25" s="226">
        <v>136</v>
      </c>
      <c r="D25" s="245">
        <v>156</v>
      </c>
      <c r="E25" s="256">
        <v>148</v>
      </c>
      <c r="F25" s="253">
        <v>153</v>
      </c>
      <c r="G25" s="246">
        <v>153</v>
      </c>
      <c r="H25" s="246">
        <v>197</v>
      </c>
      <c r="I25" s="247">
        <v>179</v>
      </c>
      <c r="J25" s="253">
        <v>179</v>
      </c>
      <c r="K25" s="246">
        <v>180</v>
      </c>
      <c r="L25" s="246">
        <v>218</v>
      </c>
      <c r="M25" s="247">
        <v>186</v>
      </c>
      <c r="N25" s="251">
        <v>178</v>
      </c>
      <c r="O25" s="247">
        <v>196</v>
      </c>
      <c r="P25" s="247">
        <v>223</v>
      </c>
      <c r="Q25" s="369">
        <v>192</v>
      </c>
      <c r="R25" s="369">
        <v>183</v>
      </c>
    </row>
    <row r="26" spans="1:18" ht="19.95" customHeight="1" x14ac:dyDescent="0.3">
      <c r="A26" s="90" t="s">
        <v>45</v>
      </c>
      <c r="B26" s="241">
        <f t="shared" ref="B26:F26" si="12">SUM(B21:B25)</f>
        <v>467</v>
      </c>
      <c r="C26" s="243">
        <f t="shared" si="12"/>
        <v>655</v>
      </c>
      <c r="D26" s="242">
        <f t="shared" si="12"/>
        <v>791</v>
      </c>
      <c r="E26" s="255">
        <f t="shared" si="12"/>
        <v>757</v>
      </c>
      <c r="F26" s="215">
        <f t="shared" si="12"/>
        <v>725</v>
      </c>
      <c r="G26" s="216">
        <f t="shared" ref="G26:L26" si="13">SUM(G21:G25)</f>
        <v>779</v>
      </c>
      <c r="H26" s="216">
        <f t="shared" si="13"/>
        <v>946</v>
      </c>
      <c r="I26" s="217">
        <f t="shared" si="13"/>
        <v>867</v>
      </c>
      <c r="J26" s="215">
        <f t="shared" si="13"/>
        <v>860</v>
      </c>
      <c r="K26" s="216">
        <f t="shared" si="13"/>
        <v>897</v>
      </c>
      <c r="L26" s="216">
        <f t="shared" si="13"/>
        <v>1020</v>
      </c>
      <c r="M26" s="217">
        <f t="shared" ref="M26:R26" si="14">SUM(M21:M25)</f>
        <v>904</v>
      </c>
      <c r="N26" s="250">
        <f t="shared" si="14"/>
        <v>891</v>
      </c>
      <c r="O26" s="217">
        <f t="shared" si="14"/>
        <v>969</v>
      </c>
      <c r="P26" s="217">
        <f t="shared" si="14"/>
        <v>1088</v>
      </c>
      <c r="Q26" s="367">
        <f t="shared" si="14"/>
        <v>986</v>
      </c>
      <c r="R26" s="367">
        <f t="shared" si="14"/>
        <v>959</v>
      </c>
    </row>
    <row r="27" spans="1:18" ht="19.95" customHeight="1" x14ac:dyDescent="0.3">
      <c r="A27" s="91" t="s">
        <v>27</v>
      </c>
      <c r="B27" s="244">
        <v>72</v>
      </c>
      <c r="C27" s="226">
        <v>108</v>
      </c>
      <c r="D27" s="245">
        <v>139</v>
      </c>
      <c r="E27" s="256">
        <v>108</v>
      </c>
      <c r="F27" s="253">
        <v>102</v>
      </c>
      <c r="G27" s="246">
        <v>125</v>
      </c>
      <c r="H27" s="246">
        <v>159</v>
      </c>
      <c r="I27" s="247">
        <v>133</v>
      </c>
      <c r="J27" s="253">
        <v>133</v>
      </c>
      <c r="K27" s="246">
        <v>129</v>
      </c>
      <c r="L27" s="246">
        <v>156</v>
      </c>
      <c r="M27" s="247">
        <v>135</v>
      </c>
      <c r="N27" s="251">
        <v>142</v>
      </c>
      <c r="O27" s="247">
        <v>143</v>
      </c>
      <c r="P27" s="247">
        <v>172</v>
      </c>
      <c r="Q27" s="369">
        <v>153</v>
      </c>
      <c r="R27" s="369">
        <v>153</v>
      </c>
    </row>
    <row r="28" spans="1:18" ht="19.95" customHeight="1" x14ac:dyDescent="0.3">
      <c r="A28" s="91" t="s">
        <v>28</v>
      </c>
      <c r="B28" s="244">
        <v>76</v>
      </c>
      <c r="C28" s="226">
        <v>120</v>
      </c>
      <c r="D28" s="245">
        <v>165</v>
      </c>
      <c r="E28" s="256">
        <v>133</v>
      </c>
      <c r="F28" s="253">
        <v>137</v>
      </c>
      <c r="G28" s="246">
        <v>145</v>
      </c>
      <c r="H28" s="246">
        <v>179</v>
      </c>
      <c r="I28" s="247">
        <v>161</v>
      </c>
      <c r="J28" s="253">
        <v>156</v>
      </c>
      <c r="K28" s="246">
        <v>165</v>
      </c>
      <c r="L28" s="246">
        <v>190</v>
      </c>
      <c r="M28" s="247">
        <v>172</v>
      </c>
      <c r="N28" s="251">
        <v>158</v>
      </c>
      <c r="O28" s="247">
        <v>175</v>
      </c>
      <c r="P28" s="247">
        <v>207</v>
      </c>
      <c r="Q28" s="369">
        <v>173</v>
      </c>
      <c r="R28" s="369">
        <v>174</v>
      </c>
    </row>
    <row r="29" spans="1:18" ht="19.95" customHeight="1" x14ac:dyDescent="0.3">
      <c r="A29" s="91" t="s">
        <v>29</v>
      </c>
      <c r="B29" s="244">
        <v>29</v>
      </c>
      <c r="C29" s="226">
        <v>48</v>
      </c>
      <c r="D29" s="245">
        <v>73</v>
      </c>
      <c r="E29" s="256">
        <v>38</v>
      </c>
      <c r="F29" s="253">
        <v>47</v>
      </c>
      <c r="G29" s="246">
        <v>57</v>
      </c>
      <c r="H29" s="246">
        <v>83</v>
      </c>
      <c r="I29" s="247">
        <v>52</v>
      </c>
      <c r="J29" s="253">
        <v>57</v>
      </c>
      <c r="K29" s="246">
        <v>64</v>
      </c>
      <c r="L29" s="246">
        <v>83</v>
      </c>
      <c r="M29" s="247">
        <v>56</v>
      </c>
      <c r="N29" s="251">
        <v>62</v>
      </c>
      <c r="O29" s="247">
        <v>63</v>
      </c>
      <c r="P29" s="247">
        <v>90</v>
      </c>
      <c r="Q29" s="369">
        <v>65</v>
      </c>
      <c r="R29" s="369">
        <v>72</v>
      </c>
    </row>
    <row r="30" spans="1:18" ht="19.95" customHeight="1" x14ac:dyDescent="0.3">
      <c r="A30" s="91" t="s">
        <v>30</v>
      </c>
      <c r="B30" s="244">
        <v>38</v>
      </c>
      <c r="C30" s="226">
        <v>60</v>
      </c>
      <c r="D30" s="245">
        <v>77</v>
      </c>
      <c r="E30" s="256">
        <v>65</v>
      </c>
      <c r="F30" s="253">
        <v>67</v>
      </c>
      <c r="G30" s="246">
        <v>69</v>
      </c>
      <c r="H30" s="246">
        <v>89</v>
      </c>
      <c r="I30" s="247">
        <v>81</v>
      </c>
      <c r="J30" s="253">
        <v>80</v>
      </c>
      <c r="K30" s="246">
        <v>81</v>
      </c>
      <c r="L30" s="246">
        <v>99</v>
      </c>
      <c r="M30" s="247">
        <v>78</v>
      </c>
      <c r="N30" s="251">
        <v>84</v>
      </c>
      <c r="O30" s="247">
        <v>87</v>
      </c>
      <c r="P30" s="247">
        <v>107</v>
      </c>
      <c r="Q30" s="369">
        <v>96</v>
      </c>
      <c r="R30" s="369">
        <v>92</v>
      </c>
    </row>
    <row r="31" spans="1:18" ht="19.95" customHeight="1" x14ac:dyDescent="0.3">
      <c r="A31" s="91" t="s">
        <v>31</v>
      </c>
      <c r="B31" s="244">
        <v>38</v>
      </c>
      <c r="C31" s="226">
        <v>61</v>
      </c>
      <c r="D31" s="245">
        <v>80</v>
      </c>
      <c r="E31" s="256">
        <v>67</v>
      </c>
      <c r="F31" s="253">
        <v>72</v>
      </c>
      <c r="G31" s="246">
        <v>80</v>
      </c>
      <c r="H31" s="246">
        <v>88</v>
      </c>
      <c r="I31" s="247">
        <v>83</v>
      </c>
      <c r="J31" s="253">
        <v>76</v>
      </c>
      <c r="K31" s="246">
        <v>83</v>
      </c>
      <c r="L31" s="246">
        <v>101</v>
      </c>
      <c r="M31" s="247">
        <v>89</v>
      </c>
      <c r="N31" s="251">
        <v>90</v>
      </c>
      <c r="O31" s="247">
        <v>92</v>
      </c>
      <c r="P31" s="247">
        <v>102</v>
      </c>
      <c r="Q31" s="369">
        <v>96</v>
      </c>
      <c r="R31" s="369">
        <v>100</v>
      </c>
    </row>
    <row r="32" spans="1:18" ht="19.95" customHeight="1" x14ac:dyDescent="0.3">
      <c r="A32" s="90" t="s">
        <v>46</v>
      </c>
      <c r="B32" s="241">
        <f t="shared" ref="B32:G32" si="15">SUM(B27:B31)</f>
        <v>253</v>
      </c>
      <c r="C32" s="243">
        <f t="shared" si="15"/>
        <v>397</v>
      </c>
      <c r="D32" s="242">
        <f t="shared" si="15"/>
        <v>534</v>
      </c>
      <c r="E32" s="255">
        <f t="shared" si="15"/>
        <v>411</v>
      </c>
      <c r="F32" s="215">
        <f t="shared" si="15"/>
        <v>425</v>
      </c>
      <c r="G32" s="216">
        <f t="shared" si="15"/>
        <v>476</v>
      </c>
      <c r="H32" s="216">
        <f t="shared" ref="H32:L32" si="16">SUM(H27:H31)</f>
        <v>598</v>
      </c>
      <c r="I32" s="217">
        <f t="shared" si="16"/>
        <v>510</v>
      </c>
      <c r="J32" s="215">
        <f t="shared" si="16"/>
        <v>502</v>
      </c>
      <c r="K32" s="216">
        <f t="shared" si="16"/>
        <v>522</v>
      </c>
      <c r="L32" s="216">
        <f t="shared" si="16"/>
        <v>629</v>
      </c>
      <c r="M32" s="217">
        <f t="shared" ref="M32:R32" si="17">SUM(M27:M31)</f>
        <v>530</v>
      </c>
      <c r="N32" s="250">
        <f t="shared" si="17"/>
        <v>536</v>
      </c>
      <c r="O32" s="217">
        <f t="shared" si="17"/>
        <v>560</v>
      </c>
      <c r="P32" s="217">
        <f t="shared" si="17"/>
        <v>678</v>
      </c>
      <c r="Q32" s="367">
        <f t="shared" si="17"/>
        <v>583</v>
      </c>
      <c r="R32" s="367">
        <f t="shared" si="17"/>
        <v>591</v>
      </c>
    </row>
    <row r="33" spans="1:18" ht="19.95" customHeight="1" thickBot="1" x14ac:dyDescent="0.35">
      <c r="A33" s="92" t="s">
        <v>47</v>
      </c>
      <c r="B33" s="229">
        <v>1</v>
      </c>
      <c r="C33" s="248">
        <v>2</v>
      </c>
      <c r="D33" s="239">
        <v>0</v>
      </c>
      <c r="E33" s="257">
        <v>2</v>
      </c>
      <c r="F33" s="229">
        <v>2</v>
      </c>
      <c r="G33" s="230">
        <v>2</v>
      </c>
      <c r="H33" s="230">
        <v>4</v>
      </c>
      <c r="I33" s="252">
        <v>7</v>
      </c>
      <c r="J33" s="229">
        <v>2</v>
      </c>
      <c r="K33" s="230">
        <v>1</v>
      </c>
      <c r="L33" s="230">
        <v>10</v>
      </c>
      <c r="M33" s="252">
        <v>10</v>
      </c>
      <c r="N33" s="355">
        <v>0</v>
      </c>
      <c r="O33" s="252">
        <v>3</v>
      </c>
      <c r="P33" s="252">
        <v>3</v>
      </c>
      <c r="Q33" s="368">
        <v>2</v>
      </c>
      <c r="R33" s="368">
        <v>3</v>
      </c>
    </row>
    <row r="34" spans="1:18" s="80" customFormat="1" ht="15" thickTop="1" x14ac:dyDescent="0.2">
      <c r="A34" s="435" t="s">
        <v>68</v>
      </c>
      <c r="B34" s="436"/>
      <c r="C34" s="436"/>
      <c r="D34" s="436"/>
      <c r="R34" s="366"/>
    </row>
    <row r="35" spans="1:18" x14ac:dyDescent="0.3">
      <c r="A35" s="42"/>
      <c r="B35" s="41"/>
      <c r="C35" s="41"/>
    </row>
  </sheetData>
  <mergeCells count="4">
    <mergeCell ref="A2:D2"/>
    <mergeCell ref="A16:D16"/>
    <mergeCell ref="A12:D12"/>
    <mergeCell ref="A34:D34"/>
  </mergeCells>
  <phoneticPr fontId="26" type="noConversion"/>
  <pageMargins left="0.7" right="0.7" top="0.75" bottom="0.75" header="0.3" footer="0.3"/>
  <pageSetup paperSize="9" scale="3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/>
    <pageSetUpPr fitToPage="1"/>
  </sheetPr>
  <dimension ref="A1:AZ137"/>
  <sheetViews>
    <sheetView view="pageBreakPreview" topLeftCell="C17" zoomScale="80" zoomScaleNormal="100" zoomScaleSheetLayoutView="80" workbookViewId="0">
      <selection activeCell="AX71" sqref="AX71:AZ88"/>
    </sheetView>
  </sheetViews>
  <sheetFormatPr baseColWidth="10" defaultColWidth="9.109375" defaultRowHeight="20.100000000000001" customHeight="1" x14ac:dyDescent="0.3"/>
  <cols>
    <col min="1" max="1" width="55.6640625" style="43" customWidth="1"/>
    <col min="2" max="2" width="13.77734375" style="36" bestFit="1" customWidth="1"/>
    <col min="3" max="3" width="14.77734375" style="36" customWidth="1"/>
    <col min="4" max="4" width="13.77734375" style="36" hidden="1" customWidth="1"/>
    <col min="5" max="5" width="11.6640625" style="36" hidden="1" customWidth="1"/>
    <col min="6" max="6" width="11.5546875" style="36" hidden="1" customWidth="1"/>
    <col min="7" max="7" width="11.21875" style="36" hidden="1" customWidth="1"/>
    <col min="8" max="8" width="12.5546875" style="36" hidden="1" customWidth="1"/>
    <col min="9" max="9" width="12.6640625" style="36" hidden="1" customWidth="1"/>
    <col min="10" max="10" width="12.21875" style="36" hidden="1" customWidth="1"/>
    <col min="11" max="15" width="9.109375" style="43" hidden="1" customWidth="1"/>
    <col min="16" max="16" width="19" style="43" hidden="1" customWidth="1"/>
    <col min="17" max="17" width="9.109375" style="43" hidden="1" customWidth="1"/>
    <col min="18" max="18" width="12.44140625" style="43" hidden="1" customWidth="1"/>
    <col min="19" max="19" width="12.109375" style="43" hidden="1" customWidth="1"/>
    <col min="20" max="21" width="9.109375" style="43" hidden="1" customWidth="1"/>
    <col min="22" max="22" width="14.77734375" style="43" hidden="1" customWidth="1"/>
    <col min="23" max="24" width="9.109375" style="43" hidden="1" customWidth="1"/>
    <col min="25" max="25" width="14.77734375" style="43" hidden="1" customWidth="1"/>
    <col min="26" max="31" width="9.109375" style="43" hidden="1" customWidth="1"/>
    <col min="32" max="33" width="0" style="43" hidden="1" customWidth="1"/>
    <col min="34" max="34" width="12.21875" style="43" hidden="1" customWidth="1"/>
    <col min="35" max="36" width="9.109375" style="43"/>
    <col min="37" max="37" width="11" style="43" customWidth="1"/>
    <col min="38" max="16384" width="9.109375" style="43"/>
  </cols>
  <sheetData>
    <row r="1" spans="1:52" ht="20.100000000000001" customHeight="1" x14ac:dyDescent="0.3">
      <c r="A1" s="47"/>
    </row>
    <row r="2" spans="1:52" ht="53.4" customHeight="1" x14ac:dyDescent="0.3">
      <c r="A2" s="407" t="s">
        <v>48</v>
      </c>
      <c r="B2" s="407"/>
      <c r="C2" s="407"/>
      <c r="D2" s="407"/>
      <c r="E2" s="407"/>
      <c r="F2" s="407"/>
      <c r="G2" s="407"/>
      <c r="H2" s="407"/>
      <c r="I2" s="407"/>
      <c r="J2" s="407"/>
    </row>
    <row r="3" spans="1:52" ht="20.100000000000001" customHeight="1" x14ac:dyDescent="0.3">
      <c r="A3" s="35"/>
    </row>
    <row r="4" spans="1:52" ht="20.100000000000001" customHeight="1" thickBot="1" x14ac:dyDescent="0.35">
      <c r="A4" s="47" t="s">
        <v>49</v>
      </c>
    </row>
    <row r="5" spans="1:52" ht="33.75" customHeight="1" thickTop="1" thickBot="1" x14ac:dyDescent="0.35">
      <c r="A5" s="89"/>
      <c r="B5" s="408" t="s">
        <v>2</v>
      </c>
      <c r="C5" s="409"/>
      <c r="D5" s="410"/>
      <c r="E5" s="411" t="s">
        <v>3</v>
      </c>
      <c r="F5" s="412"/>
      <c r="G5" s="413"/>
      <c r="H5" s="411" t="s">
        <v>4</v>
      </c>
      <c r="I5" s="412"/>
      <c r="J5" s="413"/>
      <c r="K5" s="396" t="s">
        <v>91</v>
      </c>
      <c r="L5" s="397"/>
      <c r="M5" s="403"/>
      <c r="N5" s="404" t="s">
        <v>95</v>
      </c>
      <c r="O5" s="397"/>
      <c r="P5" s="398"/>
      <c r="Q5" s="396" t="s">
        <v>96</v>
      </c>
      <c r="R5" s="397"/>
      <c r="S5" s="398"/>
      <c r="T5" s="396" t="s">
        <v>97</v>
      </c>
      <c r="U5" s="397"/>
      <c r="V5" s="398"/>
      <c r="W5" s="396" t="s">
        <v>98</v>
      </c>
      <c r="X5" s="397"/>
      <c r="Y5" s="403"/>
      <c r="Z5" s="404" t="s">
        <v>99</v>
      </c>
      <c r="AA5" s="397"/>
      <c r="AB5" s="398"/>
      <c r="AC5" s="396" t="s">
        <v>100</v>
      </c>
      <c r="AD5" s="397"/>
      <c r="AE5" s="398"/>
      <c r="AF5" s="396" t="s">
        <v>101</v>
      </c>
      <c r="AG5" s="397"/>
      <c r="AH5" s="398"/>
      <c r="AI5" s="396" t="s">
        <v>102</v>
      </c>
      <c r="AJ5" s="397"/>
      <c r="AK5" s="403"/>
      <c r="AL5" s="404" t="s">
        <v>103</v>
      </c>
      <c r="AM5" s="397"/>
      <c r="AN5" s="398"/>
      <c r="AO5" s="396" t="s">
        <v>104</v>
      </c>
      <c r="AP5" s="397"/>
      <c r="AQ5" s="403"/>
      <c r="AR5" s="396" t="s">
        <v>105</v>
      </c>
      <c r="AS5" s="397"/>
      <c r="AT5" s="403"/>
      <c r="AU5" s="396" t="s">
        <v>106</v>
      </c>
      <c r="AV5" s="397"/>
      <c r="AW5" s="403"/>
      <c r="AX5" s="396" t="s">
        <v>107</v>
      </c>
      <c r="AY5" s="397"/>
      <c r="AZ5" s="403"/>
    </row>
    <row r="6" spans="1:52" s="48" customFormat="1" ht="20.100000000000001" customHeight="1" thickTop="1" x14ac:dyDescent="0.3">
      <c r="A6" s="423"/>
      <c r="B6" s="405" t="s">
        <v>50</v>
      </c>
      <c r="C6" s="401" t="s">
        <v>51</v>
      </c>
      <c r="D6" s="416" t="s">
        <v>52</v>
      </c>
      <c r="E6" s="399" t="s">
        <v>50</v>
      </c>
      <c r="F6" s="401" t="s">
        <v>51</v>
      </c>
      <c r="G6" s="416" t="s">
        <v>52</v>
      </c>
      <c r="H6" s="399" t="s">
        <v>50</v>
      </c>
      <c r="I6" s="401" t="s">
        <v>51</v>
      </c>
      <c r="J6" s="416" t="s">
        <v>52</v>
      </c>
      <c r="K6" s="399" t="s">
        <v>50</v>
      </c>
      <c r="L6" s="401" t="s">
        <v>51</v>
      </c>
      <c r="M6" s="414" t="s">
        <v>52</v>
      </c>
      <c r="N6" s="405" t="s">
        <v>50</v>
      </c>
      <c r="O6" s="401" t="s">
        <v>51</v>
      </c>
      <c r="P6" s="416" t="s">
        <v>52</v>
      </c>
      <c r="Q6" s="399" t="s">
        <v>50</v>
      </c>
      <c r="R6" s="401" t="s">
        <v>51</v>
      </c>
      <c r="S6" s="416" t="s">
        <v>52</v>
      </c>
      <c r="T6" s="399" t="s">
        <v>50</v>
      </c>
      <c r="U6" s="401" t="s">
        <v>51</v>
      </c>
      <c r="V6" s="416" t="s">
        <v>52</v>
      </c>
      <c r="W6" s="399" t="s">
        <v>50</v>
      </c>
      <c r="X6" s="401" t="s">
        <v>51</v>
      </c>
      <c r="Y6" s="414" t="s">
        <v>52</v>
      </c>
      <c r="Z6" s="405" t="s">
        <v>50</v>
      </c>
      <c r="AA6" s="401" t="s">
        <v>51</v>
      </c>
      <c r="AB6" s="416" t="s">
        <v>52</v>
      </c>
      <c r="AC6" s="399" t="s">
        <v>50</v>
      </c>
      <c r="AD6" s="401" t="s">
        <v>51</v>
      </c>
      <c r="AE6" s="416" t="s">
        <v>52</v>
      </c>
      <c r="AF6" s="399" t="s">
        <v>50</v>
      </c>
      <c r="AG6" s="401" t="s">
        <v>51</v>
      </c>
      <c r="AH6" s="416" t="s">
        <v>52</v>
      </c>
      <c r="AI6" s="399" t="s">
        <v>50</v>
      </c>
      <c r="AJ6" s="401" t="s">
        <v>51</v>
      </c>
      <c r="AK6" s="414" t="s">
        <v>52</v>
      </c>
      <c r="AL6" s="405" t="s">
        <v>50</v>
      </c>
      <c r="AM6" s="401" t="s">
        <v>51</v>
      </c>
      <c r="AN6" s="416" t="s">
        <v>52</v>
      </c>
      <c r="AO6" s="399" t="s">
        <v>50</v>
      </c>
      <c r="AP6" s="401" t="s">
        <v>51</v>
      </c>
      <c r="AQ6" s="414" t="s">
        <v>52</v>
      </c>
      <c r="AR6" s="399" t="s">
        <v>50</v>
      </c>
      <c r="AS6" s="401" t="s">
        <v>51</v>
      </c>
      <c r="AT6" s="414" t="s">
        <v>52</v>
      </c>
      <c r="AU6" s="399" t="s">
        <v>50</v>
      </c>
      <c r="AV6" s="401" t="s">
        <v>51</v>
      </c>
      <c r="AW6" s="414" t="s">
        <v>52</v>
      </c>
      <c r="AX6" s="399" t="s">
        <v>50</v>
      </c>
      <c r="AY6" s="401" t="s">
        <v>51</v>
      </c>
      <c r="AZ6" s="414" t="s">
        <v>52</v>
      </c>
    </row>
    <row r="7" spans="1:52" s="48" customFormat="1" ht="42" customHeight="1" x14ac:dyDescent="0.3">
      <c r="A7" s="424"/>
      <c r="B7" s="406"/>
      <c r="C7" s="402"/>
      <c r="D7" s="417"/>
      <c r="E7" s="400"/>
      <c r="F7" s="402"/>
      <c r="G7" s="417"/>
      <c r="H7" s="400"/>
      <c r="I7" s="402"/>
      <c r="J7" s="417"/>
      <c r="K7" s="400"/>
      <c r="L7" s="402"/>
      <c r="M7" s="415"/>
      <c r="N7" s="406"/>
      <c r="O7" s="402"/>
      <c r="P7" s="417"/>
      <c r="Q7" s="400"/>
      <c r="R7" s="402"/>
      <c r="S7" s="417"/>
      <c r="T7" s="400"/>
      <c r="U7" s="402"/>
      <c r="V7" s="417"/>
      <c r="W7" s="400"/>
      <c r="X7" s="402"/>
      <c r="Y7" s="415"/>
      <c r="Z7" s="406"/>
      <c r="AA7" s="402"/>
      <c r="AB7" s="417"/>
      <c r="AC7" s="400"/>
      <c r="AD7" s="402"/>
      <c r="AE7" s="417"/>
      <c r="AF7" s="400"/>
      <c r="AG7" s="402"/>
      <c r="AH7" s="417"/>
      <c r="AI7" s="400"/>
      <c r="AJ7" s="402"/>
      <c r="AK7" s="415"/>
      <c r="AL7" s="406"/>
      <c r="AM7" s="402"/>
      <c r="AN7" s="417"/>
      <c r="AO7" s="400"/>
      <c r="AP7" s="402"/>
      <c r="AQ7" s="415"/>
      <c r="AR7" s="400"/>
      <c r="AS7" s="402"/>
      <c r="AT7" s="415"/>
      <c r="AU7" s="400"/>
      <c r="AV7" s="402"/>
      <c r="AW7" s="415"/>
      <c r="AX7" s="400"/>
      <c r="AY7" s="402"/>
      <c r="AZ7" s="415"/>
    </row>
    <row r="8" spans="1:52" ht="42.75" customHeight="1" x14ac:dyDescent="0.3">
      <c r="A8" s="286" t="s">
        <v>66</v>
      </c>
      <c r="B8" s="291">
        <f>B9+B13</f>
        <v>930</v>
      </c>
      <c r="C8" s="292">
        <f t="shared" ref="C8:R8" si="0">C9+C13</f>
        <v>6221</v>
      </c>
      <c r="D8" s="293">
        <f t="shared" si="0"/>
        <v>247264</v>
      </c>
      <c r="E8" s="294">
        <f t="shared" si="0"/>
        <v>1258</v>
      </c>
      <c r="F8" s="292">
        <f t="shared" si="0"/>
        <v>10912</v>
      </c>
      <c r="G8" s="293">
        <f t="shared" si="0"/>
        <v>434192</v>
      </c>
      <c r="H8" s="294">
        <f t="shared" si="0"/>
        <v>1717</v>
      </c>
      <c r="I8" s="292">
        <f t="shared" si="0"/>
        <v>23883</v>
      </c>
      <c r="J8" s="293">
        <f t="shared" si="0"/>
        <v>1686241</v>
      </c>
      <c r="K8" s="294">
        <f t="shared" si="0"/>
        <v>1496</v>
      </c>
      <c r="L8" s="292">
        <f t="shared" si="0"/>
        <v>9546</v>
      </c>
      <c r="M8" s="295">
        <f t="shared" si="0"/>
        <v>430508</v>
      </c>
      <c r="N8" s="291">
        <f t="shared" si="0"/>
        <v>1471</v>
      </c>
      <c r="O8" s="292">
        <f t="shared" si="0"/>
        <v>9837</v>
      </c>
      <c r="P8" s="293">
        <f>P9+P13</f>
        <v>443610</v>
      </c>
      <c r="Q8" s="294">
        <f t="shared" si="0"/>
        <v>1610</v>
      </c>
      <c r="R8" s="292">
        <f t="shared" si="0"/>
        <v>12715</v>
      </c>
      <c r="S8" s="293">
        <f>S9+S13</f>
        <v>517123</v>
      </c>
      <c r="T8" s="294">
        <f>T9+T13</f>
        <v>1964</v>
      </c>
      <c r="U8" s="292">
        <f t="shared" ref="U8:V8" si="1">U9+U13</f>
        <v>24805</v>
      </c>
      <c r="V8" s="293">
        <f t="shared" si="1"/>
        <v>1659643</v>
      </c>
      <c r="W8" s="294">
        <f>W9+W13</f>
        <v>1713</v>
      </c>
      <c r="X8" s="292">
        <f t="shared" ref="X8:Y8" si="2">X9+X13</f>
        <v>11089</v>
      </c>
      <c r="Y8" s="295">
        <f t="shared" si="2"/>
        <v>498488</v>
      </c>
      <c r="Z8" s="291">
        <f>Z9+Z13</f>
        <v>1704</v>
      </c>
      <c r="AA8" s="292">
        <f t="shared" ref="AA8:AB8" si="3">AA9+AA13</f>
        <v>11376</v>
      </c>
      <c r="AB8" s="293">
        <f t="shared" si="3"/>
        <v>534861</v>
      </c>
      <c r="AC8" s="294">
        <f>AC9+AC13</f>
        <v>1783</v>
      </c>
      <c r="AD8" s="292">
        <f t="shared" ref="AD8:AE8" si="4">AD9+AD13</f>
        <v>14445</v>
      </c>
      <c r="AE8" s="293">
        <f t="shared" si="4"/>
        <v>582506</v>
      </c>
      <c r="AF8" s="294">
        <f>AF9+AF13</f>
        <v>2077</v>
      </c>
      <c r="AG8" s="292">
        <f t="shared" ref="AG8:AH8" si="5">AG9+AG13</f>
        <v>25935</v>
      </c>
      <c r="AH8" s="293">
        <f t="shared" si="5"/>
        <v>1751234</v>
      </c>
      <c r="AI8" s="294">
        <f>AI9+AI13</f>
        <v>1796</v>
      </c>
      <c r="AJ8" s="292">
        <f t="shared" ref="AJ8" si="6">AJ9+AJ13</f>
        <v>12407</v>
      </c>
      <c r="AK8" s="295">
        <f>AK9+AK13</f>
        <v>565756</v>
      </c>
      <c r="AL8" s="291">
        <f>AL9+AL13</f>
        <v>1754</v>
      </c>
      <c r="AM8" s="292">
        <f t="shared" ref="AM8" si="7">AM9+AM13</f>
        <v>11989</v>
      </c>
      <c r="AN8" s="293">
        <f>AN9+AN13</f>
        <v>565960</v>
      </c>
      <c r="AO8" s="294">
        <f>AO9+AO13</f>
        <v>1897</v>
      </c>
      <c r="AP8" s="292">
        <f t="shared" ref="AP8" si="8">AP9+AP13</f>
        <v>15433</v>
      </c>
      <c r="AQ8" s="295">
        <f>AQ9+AQ13</f>
        <v>642239</v>
      </c>
      <c r="AR8" s="294">
        <f>AR9+AR13</f>
        <v>2161</v>
      </c>
      <c r="AS8" s="292">
        <f t="shared" ref="AS8" si="9">AS9+AS13</f>
        <v>26251</v>
      </c>
      <c r="AT8" s="295">
        <f>AT9+AT13</f>
        <v>1729882</v>
      </c>
      <c r="AU8" s="370">
        <f>AU9+AU13</f>
        <v>1920</v>
      </c>
      <c r="AV8" s="371">
        <f t="shared" ref="AV8" si="10">AV9+AV13</f>
        <v>13217</v>
      </c>
      <c r="AW8" s="372">
        <f>AW9+AW13</f>
        <v>631497</v>
      </c>
      <c r="AX8" s="370">
        <f>AX9+AX13</f>
        <v>1886</v>
      </c>
      <c r="AY8" s="371">
        <f t="shared" ref="AY8" si="11">AY9+AY13</f>
        <v>12694</v>
      </c>
      <c r="AZ8" s="372">
        <f>AZ9+AZ13</f>
        <v>620525</v>
      </c>
    </row>
    <row r="9" spans="1:52" ht="20.100000000000001" customHeight="1" x14ac:dyDescent="0.3">
      <c r="A9" s="287" t="s">
        <v>53</v>
      </c>
      <c r="B9" s="296">
        <f>B10+B11</f>
        <v>929</v>
      </c>
      <c r="C9" s="73">
        <v>6219</v>
      </c>
      <c r="D9" s="74">
        <f>D10+D11</f>
        <v>247192</v>
      </c>
      <c r="E9" s="79">
        <f t="shared" ref="E9:F9" si="12">E10+E11</f>
        <v>1257</v>
      </c>
      <c r="F9" s="73">
        <f t="shared" si="12"/>
        <v>10911</v>
      </c>
      <c r="G9" s="74">
        <f>G10+G11</f>
        <v>434170</v>
      </c>
      <c r="H9" s="79">
        <f t="shared" ref="H9:O9" si="13">H10+H11</f>
        <v>1717</v>
      </c>
      <c r="I9" s="73">
        <f t="shared" si="13"/>
        <v>23883</v>
      </c>
      <c r="J9" s="74">
        <f t="shared" si="13"/>
        <v>1686241</v>
      </c>
      <c r="K9" s="79">
        <f t="shared" si="13"/>
        <v>1496</v>
      </c>
      <c r="L9" s="73">
        <f t="shared" si="13"/>
        <v>9546</v>
      </c>
      <c r="M9" s="297">
        <f t="shared" si="13"/>
        <v>430508</v>
      </c>
      <c r="N9" s="314">
        <f t="shared" si="13"/>
        <v>1471</v>
      </c>
      <c r="O9" s="73">
        <f t="shared" si="13"/>
        <v>9837</v>
      </c>
      <c r="P9" s="74">
        <f>P10+P11</f>
        <v>443610</v>
      </c>
      <c r="Q9" s="79">
        <f>Q10+Q11</f>
        <v>1610</v>
      </c>
      <c r="R9" s="73">
        <f>R10+R11</f>
        <v>12715</v>
      </c>
      <c r="S9" s="74">
        <f t="shared" ref="S9:Y9" si="14">S10+S11</f>
        <v>517123</v>
      </c>
      <c r="T9" s="79">
        <f>T10+T11</f>
        <v>1964</v>
      </c>
      <c r="U9" s="73">
        <f t="shared" si="14"/>
        <v>24805</v>
      </c>
      <c r="V9" s="74">
        <f t="shared" si="14"/>
        <v>1659643</v>
      </c>
      <c r="W9" s="79">
        <f>W10+W11</f>
        <v>1713</v>
      </c>
      <c r="X9" s="75">
        <f t="shared" si="14"/>
        <v>11089</v>
      </c>
      <c r="Y9" s="315">
        <f t="shared" si="14"/>
        <v>498488</v>
      </c>
      <c r="Z9" s="314">
        <f t="shared" ref="Z9:AE9" si="15">Z11+Z10</f>
        <v>1704</v>
      </c>
      <c r="AA9" s="75">
        <f t="shared" si="15"/>
        <v>11376</v>
      </c>
      <c r="AB9" s="320">
        <f t="shared" si="15"/>
        <v>534861</v>
      </c>
      <c r="AC9" s="79">
        <f t="shared" si="15"/>
        <v>1783</v>
      </c>
      <c r="AD9" s="75">
        <f t="shared" si="15"/>
        <v>14445</v>
      </c>
      <c r="AE9" s="320">
        <f t="shared" si="15"/>
        <v>582506</v>
      </c>
      <c r="AF9" s="79">
        <f t="shared" ref="AF9:AH9" si="16">AF11+AF10</f>
        <v>2077</v>
      </c>
      <c r="AG9" s="75">
        <f t="shared" si="16"/>
        <v>25935</v>
      </c>
      <c r="AH9" s="320">
        <f t="shared" si="16"/>
        <v>1751234</v>
      </c>
      <c r="AI9" s="79">
        <f t="shared" ref="AI9:AJ9" si="17">AI11+AI10</f>
        <v>1796</v>
      </c>
      <c r="AJ9" s="75">
        <f t="shared" si="17"/>
        <v>12407</v>
      </c>
      <c r="AK9" s="321">
        <f>AK11+AK10</f>
        <v>565756</v>
      </c>
      <c r="AL9" s="314">
        <f>AL11+AL10</f>
        <v>1754</v>
      </c>
      <c r="AM9" s="75">
        <f t="shared" ref="AM9" si="18">AM11+AM10</f>
        <v>11989</v>
      </c>
      <c r="AN9" s="320">
        <f>AN11+AN10</f>
        <v>565960</v>
      </c>
      <c r="AO9" s="79">
        <f>AO11+AO10</f>
        <v>1897</v>
      </c>
      <c r="AP9" s="75">
        <f t="shared" ref="AP9" si="19">AP11+AP10</f>
        <v>15433</v>
      </c>
      <c r="AQ9" s="321">
        <f>AQ11+AQ10</f>
        <v>642239</v>
      </c>
      <c r="AR9" s="79">
        <f>AR11+AR10</f>
        <v>2161</v>
      </c>
      <c r="AS9" s="75">
        <f t="shared" ref="AS9" si="20">AS11+AS10</f>
        <v>26251</v>
      </c>
      <c r="AT9" s="321">
        <f>AT11+AT10</f>
        <v>1729882</v>
      </c>
      <c r="AU9" s="79">
        <f>AU11+AU10</f>
        <v>1920</v>
      </c>
      <c r="AV9" s="75">
        <f t="shared" ref="AV9" si="21">AV11+AV10</f>
        <v>13217</v>
      </c>
      <c r="AW9" s="320">
        <f>AW11+AW10</f>
        <v>631497</v>
      </c>
      <c r="AX9" s="79">
        <f>AX11+AX10</f>
        <v>1886</v>
      </c>
      <c r="AY9" s="75">
        <f t="shared" ref="AY9" si="22">AY11+AY10</f>
        <v>12694</v>
      </c>
      <c r="AZ9" s="320">
        <f>AZ11+AZ10</f>
        <v>620525</v>
      </c>
    </row>
    <row r="10" spans="1:52" ht="20.100000000000001" customHeight="1" x14ac:dyDescent="0.3">
      <c r="A10" s="288" t="s">
        <v>54</v>
      </c>
      <c r="B10" s="298">
        <v>480</v>
      </c>
      <c r="C10" s="49">
        <v>3741</v>
      </c>
      <c r="D10" s="50">
        <v>165885</v>
      </c>
      <c r="E10" s="58">
        <v>627</v>
      </c>
      <c r="F10" s="59">
        <v>5823</v>
      </c>
      <c r="G10" s="60">
        <v>236212</v>
      </c>
      <c r="H10" s="299">
        <v>846</v>
      </c>
      <c r="I10" s="300">
        <v>10530</v>
      </c>
      <c r="J10" s="301">
        <v>624646</v>
      </c>
      <c r="K10" s="299">
        <v>829</v>
      </c>
      <c r="L10" s="302">
        <v>6055</v>
      </c>
      <c r="M10" s="303">
        <v>305048</v>
      </c>
      <c r="N10" s="316">
        <v>823</v>
      </c>
      <c r="O10">
        <v>6033</v>
      </c>
      <c r="P10">
        <v>300892</v>
      </c>
      <c r="Q10" s="299">
        <v>858</v>
      </c>
      <c r="R10" s="302">
        <v>7186</v>
      </c>
      <c r="S10" s="301">
        <v>305065</v>
      </c>
      <c r="T10" s="299">
        <v>1008</v>
      </c>
      <c r="U10" s="302">
        <v>11418</v>
      </c>
      <c r="V10" s="301">
        <v>641219</v>
      </c>
      <c r="W10" s="299">
        <v>952</v>
      </c>
      <c r="X10" s="317">
        <v>6987</v>
      </c>
      <c r="Y10" s="318">
        <v>357315</v>
      </c>
      <c r="Z10" s="316">
        <v>925</v>
      </c>
      <c r="AA10" s="317">
        <v>7095</v>
      </c>
      <c r="AB10" s="322">
        <v>379030</v>
      </c>
      <c r="AC10" s="299">
        <v>948</v>
      </c>
      <c r="AD10" s="317">
        <v>8269</v>
      </c>
      <c r="AE10" s="322">
        <v>359397</v>
      </c>
      <c r="AF10" s="299">
        <v>1053</v>
      </c>
      <c r="AG10" s="317">
        <v>12381</v>
      </c>
      <c r="AH10" s="322">
        <v>694712</v>
      </c>
      <c r="AI10" s="299">
        <v>990</v>
      </c>
      <c r="AJ10" s="317">
        <v>7895</v>
      </c>
      <c r="AK10" s="318">
        <v>408035</v>
      </c>
      <c r="AL10" s="316">
        <v>957</v>
      </c>
      <c r="AM10" s="317">
        <v>7644</v>
      </c>
      <c r="AN10" s="322">
        <v>410737</v>
      </c>
      <c r="AO10" s="299">
        <v>1013</v>
      </c>
      <c r="AP10" s="354">
        <v>9004</v>
      </c>
      <c r="AQ10" s="318">
        <v>401648</v>
      </c>
      <c r="AR10" s="299">
        <v>1036</v>
      </c>
      <c r="AS10" s="354">
        <v>13540</v>
      </c>
      <c r="AT10" s="356">
        <v>719820</v>
      </c>
      <c r="AU10" s="373">
        <v>1085</v>
      </c>
      <c r="AV10" s="317">
        <v>8700</v>
      </c>
      <c r="AW10" s="374">
        <v>467907</v>
      </c>
      <c r="AX10" s="373">
        <v>1068</v>
      </c>
      <c r="AY10" s="317">
        <v>8398</v>
      </c>
      <c r="AZ10" s="374">
        <v>462727</v>
      </c>
    </row>
    <row r="11" spans="1:52" ht="20.100000000000001" customHeight="1" x14ac:dyDescent="0.3">
      <c r="A11" s="288" t="s">
        <v>55</v>
      </c>
      <c r="B11" s="298">
        <v>449</v>
      </c>
      <c r="C11" s="49">
        <v>2478</v>
      </c>
      <c r="D11" s="50">
        <v>81307</v>
      </c>
      <c r="E11" s="58">
        <v>630</v>
      </c>
      <c r="F11" s="59">
        <v>5088</v>
      </c>
      <c r="G11" s="60">
        <v>197958</v>
      </c>
      <c r="H11" s="299">
        <v>871</v>
      </c>
      <c r="I11" s="302">
        <v>13353</v>
      </c>
      <c r="J11" s="301">
        <v>1061595</v>
      </c>
      <c r="K11" s="299">
        <v>667</v>
      </c>
      <c r="L11" s="302">
        <v>3491</v>
      </c>
      <c r="M11" s="303">
        <v>125460</v>
      </c>
      <c r="N11" s="316">
        <v>648</v>
      </c>
      <c r="O11">
        <v>3804</v>
      </c>
      <c r="P11">
        <v>142718</v>
      </c>
      <c r="Q11" s="299">
        <v>752</v>
      </c>
      <c r="R11" s="302">
        <v>5529</v>
      </c>
      <c r="S11" s="301">
        <v>212058</v>
      </c>
      <c r="T11" s="299">
        <v>956</v>
      </c>
      <c r="U11" s="302">
        <v>13387</v>
      </c>
      <c r="V11" s="301">
        <v>1018424</v>
      </c>
      <c r="W11" s="299">
        <v>761</v>
      </c>
      <c r="X11" s="317">
        <v>4102</v>
      </c>
      <c r="Y11" s="318">
        <v>141173</v>
      </c>
      <c r="Z11" s="316">
        <v>779</v>
      </c>
      <c r="AA11" s="317">
        <v>4281</v>
      </c>
      <c r="AB11" s="322">
        <v>155831</v>
      </c>
      <c r="AC11" s="299">
        <v>835</v>
      </c>
      <c r="AD11" s="317">
        <v>6176</v>
      </c>
      <c r="AE11" s="322">
        <v>223109</v>
      </c>
      <c r="AF11" s="299">
        <v>1024</v>
      </c>
      <c r="AG11" s="317">
        <v>13554</v>
      </c>
      <c r="AH11" s="322">
        <v>1056522</v>
      </c>
      <c r="AI11" s="299">
        <v>806</v>
      </c>
      <c r="AJ11" s="317">
        <v>4512</v>
      </c>
      <c r="AK11" s="318">
        <v>157721</v>
      </c>
      <c r="AL11" s="316">
        <v>797</v>
      </c>
      <c r="AM11" s="317">
        <v>4345</v>
      </c>
      <c r="AN11" s="322">
        <v>155223</v>
      </c>
      <c r="AO11" s="299">
        <v>884</v>
      </c>
      <c r="AP11" s="354">
        <v>6429</v>
      </c>
      <c r="AQ11" s="318">
        <v>240591</v>
      </c>
      <c r="AR11" s="299">
        <v>1125</v>
      </c>
      <c r="AS11" s="354">
        <v>12711</v>
      </c>
      <c r="AT11" s="356">
        <v>1010062</v>
      </c>
      <c r="AU11" s="373">
        <v>835</v>
      </c>
      <c r="AV11" s="317">
        <v>4517</v>
      </c>
      <c r="AW11" s="374">
        <v>163590</v>
      </c>
      <c r="AX11" s="373">
        <v>818</v>
      </c>
      <c r="AY11" s="317">
        <v>4296</v>
      </c>
      <c r="AZ11" s="374">
        <v>157798</v>
      </c>
    </row>
    <row r="12" spans="1:52" ht="20.100000000000001" customHeight="1" x14ac:dyDescent="0.3">
      <c r="A12" s="288"/>
      <c r="B12" s="304"/>
      <c r="C12" s="49"/>
      <c r="D12" s="50"/>
      <c r="E12" s="57"/>
      <c r="F12" s="49"/>
      <c r="G12" s="50"/>
      <c r="H12" s="57"/>
      <c r="I12" s="49"/>
      <c r="J12" s="50"/>
      <c r="K12" s="57"/>
      <c r="L12" s="49"/>
      <c r="M12" s="305"/>
      <c r="N12" s="304"/>
      <c r="O12" s="49"/>
      <c r="P12" s="50"/>
      <c r="Q12" s="57"/>
      <c r="R12" s="49"/>
      <c r="S12" s="50"/>
      <c r="T12" s="57"/>
      <c r="U12" s="49"/>
      <c r="V12" s="50"/>
      <c r="W12" s="57"/>
      <c r="X12" s="49"/>
      <c r="Y12" s="305"/>
      <c r="Z12" s="304"/>
      <c r="AA12" s="49"/>
      <c r="AB12" s="50"/>
      <c r="AC12" s="57"/>
      <c r="AD12" s="49"/>
      <c r="AE12" s="50"/>
      <c r="AF12" s="57"/>
      <c r="AG12" s="49"/>
      <c r="AH12" s="50"/>
      <c r="AI12" s="57"/>
      <c r="AJ12" s="49"/>
      <c r="AK12" s="305"/>
      <c r="AL12" s="304"/>
      <c r="AM12" s="49"/>
      <c r="AN12" s="50"/>
      <c r="AO12" s="57"/>
      <c r="AP12" s="49"/>
      <c r="AQ12" s="305"/>
      <c r="AR12" s="57"/>
      <c r="AS12" s="49"/>
      <c r="AT12" s="305"/>
      <c r="AU12" s="57"/>
      <c r="AV12" s="49"/>
      <c r="AW12" s="50"/>
      <c r="AX12" s="57"/>
      <c r="AY12" s="49"/>
      <c r="AZ12" s="50"/>
    </row>
    <row r="13" spans="1:52" ht="20.100000000000001" customHeight="1" x14ac:dyDescent="0.3">
      <c r="A13" s="289" t="s">
        <v>40</v>
      </c>
      <c r="B13" s="306">
        <f>B14+B15</f>
        <v>1</v>
      </c>
      <c r="C13" s="75">
        <f>C14+C15</f>
        <v>2</v>
      </c>
      <c r="D13" s="76">
        <f t="shared" ref="D13" si="23">D14+D15</f>
        <v>72</v>
      </c>
      <c r="E13" s="140">
        <v>1</v>
      </c>
      <c r="F13" s="141">
        <v>1</v>
      </c>
      <c r="G13" s="142">
        <v>22</v>
      </c>
      <c r="H13" s="77">
        <v>0</v>
      </c>
      <c r="I13" s="77">
        <v>0</v>
      </c>
      <c r="J13" s="78">
        <v>0</v>
      </c>
      <c r="K13" s="77">
        <v>0</v>
      </c>
      <c r="L13" s="77">
        <v>0</v>
      </c>
      <c r="M13" s="307">
        <v>0</v>
      </c>
      <c r="N13" s="319">
        <v>0</v>
      </c>
      <c r="O13" s="77">
        <v>0</v>
      </c>
      <c r="P13" s="78">
        <v>0</v>
      </c>
      <c r="Q13" s="77">
        <v>0</v>
      </c>
      <c r="R13" s="77">
        <v>0</v>
      </c>
      <c r="S13" s="78">
        <v>0</v>
      </c>
      <c r="T13" s="77">
        <v>0</v>
      </c>
      <c r="U13" s="77">
        <v>0</v>
      </c>
      <c r="V13" s="78">
        <v>0</v>
      </c>
      <c r="W13" s="77">
        <v>0</v>
      </c>
      <c r="X13" s="77">
        <v>0</v>
      </c>
      <c r="Y13" s="307">
        <v>0</v>
      </c>
      <c r="Z13" s="319">
        <v>0</v>
      </c>
      <c r="AA13" s="77">
        <v>0</v>
      </c>
      <c r="AB13" s="78">
        <v>0</v>
      </c>
      <c r="AC13" s="77">
        <v>0</v>
      </c>
      <c r="AD13" s="77">
        <v>0</v>
      </c>
      <c r="AE13" s="78">
        <v>0</v>
      </c>
      <c r="AF13" s="77">
        <v>0</v>
      </c>
      <c r="AG13" s="77">
        <v>0</v>
      </c>
      <c r="AH13" s="78">
        <v>0</v>
      </c>
      <c r="AI13" s="77">
        <v>0</v>
      </c>
      <c r="AJ13" s="77">
        <v>0</v>
      </c>
      <c r="AK13" s="307">
        <v>0</v>
      </c>
      <c r="AL13" s="319">
        <v>0</v>
      </c>
      <c r="AM13" s="77">
        <v>0</v>
      </c>
      <c r="AN13" s="78">
        <v>0</v>
      </c>
      <c r="AO13" s="77">
        <v>0</v>
      </c>
      <c r="AP13" s="77">
        <v>0</v>
      </c>
      <c r="AQ13" s="307">
        <v>0</v>
      </c>
      <c r="AR13" s="77">
        <v>0</v>
      </c>
      <c r="AS13" s="77">
        <v>0</v>
      </c>
      <c r="AT13" s="307">
        <v>0</v>
      </c>
      <c r="AU13" s="375">
        <v>0</v>
      </c>
      <c r="AV13" s="77">
        <v>0</v>
      </c>
      <c r="AW13" s="78">
        <v>0</v>
      </c>
      <c r="AX13" s="375">
        <v>0</v>
      </c>
      <c r="AY13" s="77">
        <v>0</v>
      </c>
      <c r="AZ13" s="78">
        <v>0</v>
      </c>
    </row>
    <row r="14" spans="1:52" ht="20.100000000000001" customHeight="1" x14ac:dyDescent="0.3">
      <c r="A14" s="288" t="s">
        <v>54</v>
      </c>
      <c r="B14" s="308">
        <v>1</v>
      </c>
      <c r="C14" s="61">
        <v>2</v>
      </c>
      <c r="D14" s="62">
        <v>72</v>
      </c>
      <c r="E14" s="63">
        <v>0</v>
      </c>
      <c r="F14" s="63">
        <v>0</v>
      </c>
      <c r="G14" s="64">
        <v>0</v>
      </c>
      <c r="H14" s="63">
        <v>0</v>
      </c>
      <c r="I14" s="63">
        <v>0</v>
      </c>
      <c r="J14" s="64">
        <v>0</v>
      </c>
      <c r="K14" s="63">
        <v>0</v>
      </c>
      <c r="L14" s="63">
        <v>0</v>
      </c>
      <c r="M14" s="309">
        <v>0</v>
      </c>
      <c r="N14" s="310">
        <v>0</v>
      </c>
      <c r="O14" s="63">
        <v>0</v>
      </c>
      <c r="P14" s="64">
        <v>0</v>
      </c>
      <c r="Q14" s="63">
        <v>0</v>
      </c>
      <c r="R14" s="63">
        <v>0</v>
      </c>
      <c r="S14" s="64">
        <v>0</v>
      </c>
      <c r="T14" s="63">
        <v>0</v>
      </c>
      <c r="U14" s="63">
        <v>0</v>
      </c>
      <c r="V14" s="64">
        <v>0</v>
      </c>
      <c r="W14" s="63">
        <v>0</v>
      </c>
      <c r="X14" s="63">
        <v>0</v>
      </c>
      <c r="Y14" s="309">
        <v>0</v>
      </c>
      <c r="Z14" s="310">
        <v>0</v>
      </c>
      <c r="AA14" s="63">
        <v>0</v>
      </c>
      <c r="AB14" s="64">
        <v>0</v>
      </c>
      <c r="AC14" s="63">
        <v>0</v>
      </c>
      <c r="AD14" s="63">
        <v>0</v>
      </c>
      <c r="AE14" s="64">
        <v>0</v>
      </c>
      <c r="AF14" s="63">
        <v>0</v>
      </c>
      <c r="AG14" s="63">
        <v>0</v>
      </c>
      <c r="AH14" s="64">
        <v>0</v>
      </c>
      <c r="AI14" s="63">
        <v>0</v>
      </c>
      <c r="AJ14" s="63">
        <v>0</v>
      </c>
      <c r="AK14" s="309">
        <v>0</v>
      </c>
      <c r="AL14" s="310">
        <v>0</v>
      </c>
      <c r="AM14" s="63">
        <v>0</v>
      </c>
      <c r="AN14" s="64">
        <v>0</v>
      </c>
      <c r="AO14" s="63">
        <v>0</v>
      </c>
      <c r="AP14" s="63">
        <v>0</v>
      </c>
      <c r="AQ14" s="309">
        <v>0</v>
      </c>
      <c r="AR14" s="63">
        <v>0</v>
      </c>
      <c r="AS14" s="63">
        <v>0</v>
      </c>
      <c r="AT14" s="309">
        <v>0</v>
      </c>
      <c r="AU14" s="65">
        <v>0</v>
      </c>
      <c r="AV14" s="63">
        <v>0</v>
      </c>
      <c r="AW14" s="64">
        <v>0</v>
      </c>
      <c r="AX14" s="65">
        <v>0</v>
      </c>
      <c r="AY14" s="63">
        <v>0</v>
      </c>
      <c r="AZ14" s="64">
        <v>0</v>
      </c>
    </row>
    <row r="15" spans="1:52" ht="20.100000000000001" customHeight="1" x14ac:dyDescent="0.3">
      <c r="A15" s="288" t="s">
        <v>57</v>
      </c>
      <c r="B15" s="310">
        <v>0</v>
      </c>
      <c r="C15" s="63">
        <v>0</v>
      </c>
      <c r="D15" s="64">
        <v>0</v>
      </c>
      <c r="E15" s="138">
        <v>1</v>
      </c>
      <c r="F15" s="138">
        <v>1</v>
      </c>
      <c r="G15" s="139">
        <v>22</v>
      </c>
      <c r="H15" s="63">
        <v>0</v>
      </c>
      <c r="I15" s="63">
        <v>0</v>
      </c>
      <c r="J15" s="64">
        <v>0</v>
      </c>
      <c r="K15" s="63">
        <v>0</v>
      </c>
      <c r="L15" s="63">
        <v>0</v>
      </c>
      <c r="M15" s="309">
        <v>0</v>
      </c>
      <c r="N15" s="310">
        <v>0</v>
      </c>
      <c r="O15" s="63">
        <v>0</v>
      </c>
      <c r="P15" s="64">
        <v>0</v>
      </c>
      <c r="Q15" s="63">
        <v>0</v>
      </c>
      <c r="R15" s="63">
        <v>0</v>
      </c>
      <c r="S15" s="64">
        <v>0</v>
      </c>
      <c r="T15" s="63">
        <v>0</v>
      </c>
      <c r="U15" s="63">
        <v>0</v>
      </c>
      <c r="V15" s="64">
        <v>0</v>
      </c>
      <c r="W15" s="63">
        <v>0</v>
      </c>
      <c r="X15" s="63">
        <v>0</v>
      </c>
      <c r="Y15" s="309">
        <v>0</v>
      </c>
      <c r="Z15" s="310">
        <v>0</v>
      </c>
      <c r="AA15" s="63">
        <v>0</v>
      </c>
      <c r="AB15" s="64">
        <v>0</v>
      </c>
      <c r="AC15" s="63">
        <v>0</v>
      </c>
      <c r="AD15" s="63">
        <v>0</v>
      </c>
      <c r="AE15" s="64">
        <v>0</v>
      </c>
      <c r="AF15" s="63">
        <v>0</v>
      </c>
      <c r="AG15" s="63">
        <v>0</v>
      </c>
      <c r="AH15" s="64">
        <v>0</v>
      </c>
      <c r="AI15" s="63">
        <v>0</v>
      </c>
      <c r="AJ15" s="63">
        <v>0</v>
      </c>
      <c r="AK15" s="309">
        <v>0</v>
      </c>
      <c r="AL15" s="310">
        <v>0</v>
      </c>
      <c r="AM15" s="63">
        <v>0</v>
      </c>
      <c r="AN15" s="64">
        <v>0</v>
      </c>
      <c r="AO15" s="63">
        <v>0</v>
      </c>
      <c r="AP15" s="63">
        <v>0</v>
      </c>
      <c r="AQ15" s="309">
        <v>0</v>
      </c>
      <c r="AR15" s="63">
        <v>0</v>
      </c>
      <c r="AS15" s="63">
        <v>0</v>
      </c>
      <c r="AT15" s="309">
        <v>0</v>
      </c>
      <c r="AU15" s="65">
        <v>0</v>
      </c>
      <c r="AV15" s="63">
        <v>0</v>
      </c>
      <c r="AW15" s="64">
        <v>0</v>
      </c>
      <c r="AX15" s="65">
        <v>0</v>
      </c>
      <c r="AY15" s="63">
        <v>0</v>
      </c>
      <c r="AZ15" s="64">
        <v>0</v>
      </c>
    </row>
    <row r="16" spans="1:52" ht="20.100000000000001" customHeight="1" thickBot="1" x14ac:dyDescent="0.35">
      <c r="A16" s="290"/>
      <c r="B16" s="281"/>
      <c r="C16" s="311"/>
      <c r="D16" s="312"/>
      <c r="E16" s="284"/>
      <c r="F16" s="311"/>
      <c r="G16" s="312"/>
      <c r="H16" s="284"/>
      <c r="I16" s="311"/>
      <c r="J16" s="312"/>
      <c r="K16" s="284"/>
      <c r="L16" s="311"/>
      <c r="M16" s="313"/>
      <c r="N16" s="281"/>
      <c r="O16" s="311"/>
      <c r="P16" s="312"/>
      <c r="Q16" s="284"/>
      <c r="R16" s="311"/>
      <c r="S16" s="312"/>
      <c r="T16" s="284"/>
      <c r="U16" s="311"/>
      <c r="V16" s="312"/>
      <c r="W16" s="284"/>
      <c r="X16" s="311"/>
      <c r="Y16" s="313"/>
      <c r="Z16" s="281"/>
      <c r="AA16" s="311"/>
      <c r="AB16" s="312"/>
      <c r="AC16" s="284"/>
      <c r="AD16" s="311"/>
      <c r="AE16" s="312"/>
      <c r="AF16" s="284"/>
      <c r="AG16" s="311"/>
      <c r="AH16" s="312"/>
      <c r="AI16" s="284"/>
      <c r="AJ16" s="311"/>
      <c r="AK16" s="313"/>
      <c r="AL16" s="281"/>
      <c r="AM16" s="311"/>
      <c r="AN16" s="312"/>
      <c r="AO16" s="284"/>
      <c r="AP16" s="311"/>
      <c r="AQ16" s="313"/>
      <c r="AR16" s="284"/>
      <c r="AS16" s="311"/>
      <c r="AT16" s="313"/>
      <c r="AU16" s="56"/>
      <c r="AV16" s="376"/>
      <c r="AW16" s="377"/>
      <c r="AX16" s="56"/>
      <c r="AY16" s="376"/>
      <c r="AZ16" s="377"/>
    </row>
    <row r="17" spans="1:10" s="52" customFormat="1" ht="14.4" thickTop="1" x14ac:dyDescent="0.3">
      <c r="A17" s="52" t="s">
        <v>58</v>
      </c>
      <c r="B17" s="53"/>
      <c r="C17" s="53"/>
      <c r="D17" s="53"/>
      <c r="E17" s="53"/>
      <c r="F17" s="53"/>
      <c r="G17" s="53"/>
      <c r="H17" s="53"/>
      <c r="I17" s="53"/>
      <c r="J17" s="53"/>
    </row>
    <row r="18" spans="1:10" ht="20.100000000000001" hidden="1" customHeight="1" x14ac:dyDescent="0.3">
      <c r="A18" s="52"/>
    </row>
    <row r="19" spans="1:10" ht="20.100000000000001" hidden="1" customHeight="1" x14ac:dyDescent="0.3">
      <c r="A19" s="52"/>
    </row>
    <row r="20" spans="1:10" ht="20.100000000000001" hidden="1" customHeight="1" x14ac:dyDescent="0.3">
      <c r="A20" s="52"/>
    </row>
    <row r="21" spans="1:10" ht="20.100000000000001" hidden="1" customHeight="1" x14ac:dyDescent="0.3">
      <c r="A21" s="52"/>
    </row>
    <row r="22" spans="1:10" ht="20.100000000000001" hidden="1" customHeight="1" x14ac:dyDescent="0.3">
      <c r="A22" s="52"/>
    </row>
    <row r="23" spans="1:10" ht="20.100000000000001" hidden="1" customHeight="1" x14ac:dyDescent="0.3">
      <c r="A23" s="52"/>
    </row>
    <row r="24" spans="1:10" ht="20.100000000000001" hidden="1" customHeight="1" x14ac:dyDescent="0.3">
      <c r="A24" s="52"/>
    </row>
    <row r="25" spans="1:10" ht="20.100000000000001" hidden="1" customHeight="1" x14ac:dyDescent="0.3">
      <c r="A25" s="52"/>
    </row>
    <row r="26" spans="1:10" ht="20.100000000000001" hidden="1" customHeight="1" x14ac:dyDescent="0.3">
      <c r="A26" s="52"/>
    </row>
    <row r="27" spans="1:10" ht="20.100000000000001" hidden="1" customHeight="1" x14ac:dyDescent="0.3">
      <c r="A27" s="52"/>
    </row>
    <row r="28" spans="1:10" ht="20.100000000000001" hidden="1" customHeight="1" x14ac:dyDescent="0.3">
      <c r="A28" s="52"/>
    </row>
    <row r="29" spans="1:10" ht="20.100000000000001" hidden="1" customHeight="1" x14ac:dyDescent="0.3">
      <c r="A29" s="52"/>
    </row>
    <row r="30" spans="1:10" ht="20.100000000000001" hidden="1" customHeight="1" x14ac:dyDescent="0.3">
      <c r="A30" s="52"/>
    </row>
    <row r="31" spans="1:10" ht="20.100000000000001" hidden="1" customHeight="1" x14ac:dyDescent="0.3">
      <c r="A31" s="52"/>
    </row>
    <row r="32" spans="1:10" ht="20.100000000000001" hidden="1" customHeight="1" x14ac:dyDescent="0.3">
      <c r="A32" s="52"/>
    </row>
    <row r="33" spans="1:1" ht="20.100000000000001" hidden="1" customHeight="1" x14ac:dyDescent="0.3">
      <c r="A33" s="52"/>
    </row>
    <row r="34" spans="1:1" ht="20.100000000000001" hidden="1" customHeight="1" x14ac:dyDescent="0.3">
      <c r="A34" s="52"/>
    </row>
    <row r="35" spans="1:1" ht="20.100000000000001" hidden="1" customHeight="1" x14ac:dyDescent="0.3">
      <c r="A35" s="52"/>
    </row>
    <row r="36" spans="1:1" ht="20.100000000000001" hidden="1" customHeight="1" x14ac:dyDescent="0.3">
      <c r="A36" s="52"/>
    </row>
    <row r="37" spans="1:1" ht="20.100000000000001" hidden="1" customHeight="1" x14ac:dyDescent="0.3">
      <c r="A37" s="52"/>
    </row>
    <row r="38" spans="1:1" ht="20.100000000000001" hidden="1" customHeight="1" x14ac:dyDescent="0.3">
      <c r="A38" s="52"/>
    </row>
    <row r="39" spans="1:1" ht="20.100000000000001" hidden="1" customHeight="1" x14ac:dyDescent="0.3">
      <c r="A39" s="52"/>
    </row>
    <row r="40" spans="1:1" ht="20.100000000000001" hidden="1" customHeight="1" x14ac:dyDescent="0.3">
      <c r="A40" s="52"/>
    </row>
    <row r="41" spans="1:1" ht="20.100000000000001" hidden="1" customHeight="1" x14ac:dyDescent="0.3">
      <c r="A41" s="52"/>
    </row>
    <row r="42" spans="1:1" ht="20.100000000000001" hidden="1" customHeight="1" x14ac:dyDescent="0.3">
      <c r="A42" s="52"/>
    </row>
    <row r="43" spans="1:1" ht="20.100000000000001" hidden="1" customHeight="1" x14ac:dyDescent="0.3">
      <c r="A43" s="52"/>
    </row>
    <row r="44" spans="1:1" ht="20.100000000000001" hidden="1" customHeight="1" x14ac:dyDescent="0.3">
      <c r="A44" s="52"/>
    </row>
    <row r="45" spans="1:1" ht="20.100000000000001" hidden="1" customHeight="1" x14ac:dyDescent="0.3">
      <c r="A45" s="52"/>
    </row>
    <row r="46" spans="1:1" ht="20.100000000000001" hidden="1" customHeight="1" x14ac:dyDescent="0.3">
      <c r="A46" s="52"/>
    </row>
    <row r="47" spans="1:1" ht="20.100000000000001" hidden="1" customHeight="1" x14ac:dyDescent="0.3">
      <c r="A47" s="52"/>
    </row>
    <row r="48" spans="1:1" ht="20.100000000000001" hidden="1" customHeight="1" x14ac:dyDescent="0.3">
      <c r="A48" s="52"/>
    </row>
    <row r="49" spans="1:1" ht="20.100000000000001" hidden="1" customHeight="1" x14ac:dyDescent="0.3">
      <c r="A49" s="52"/>
    </row>
    <row r="50" spans="1:1" ht="20.100000000000001" hidden="1" customHeight="1" x14ac:dyDescent="0.3">
      <c r="A50" s="52"/>
    </row>
    <row r="51" spans="1:1" ht="20.100000000000001" hidden="1" customHeight="1" x14ac:dyDescent="0.3">
      <c r="A51" s="52"/>
    </row>
    <row r="52" spans="1:1" ht="20.100000000000001" hidden="1" customHeight="1" x14ac:dyDescent="0.3">
      <c r="A52" s="52"/>
    </row>
    <row r="53" spans="1:1" ht="20.100000000000001" hidden="1" customHeight="1" x14ac:dyDescent="0.3">
      <c r="A53" s="52"/>
    </row>
    <row r="54" spans="1:1" ht="20.100000000000001" hidden="1" customHeight="1" x14ac:dyDescent="0.3">
      <c r="A54" s="52"/>
    </row>
    <row r="55" spans="1:1" ht="20.100000000000001" hidden="1" customHeight="1" x14ac:dyDescent="0.3">
      <c r="A55" s="52"/>
    </row>
    <row r="56" spans="1:1" ht="20.100000000000001" hidden="1" customHeight="1" x14ac:dyDescent="0.3">
      <c r="A56" s="52"/>
    </row>
    <row r="57" spans="1:1" ht="20.100000000000001" hidden="1" customHeight="1" x14ac:dyDescent="0.3">
      <c r="A57" s="52"/>
    </row>
    <row r="58" spans="1:1" ht="20.100000000000001" hidden="1" customHeight="1" x14ac:dyDescent="0.3">
      <c r="A58" s="52"/>
    </row>
    <row r="59" spans="1:1" ht="20.100000000000001" hidden="1" customHeight="1" x14ac:dyDescent="0.3">
      <c r="A59" s="52"/>
    </row>
    <row r="60" spans="1:1" ht="20.100000000000001" hidden="1" customHeight="1" x14ac:dyDescent="0.3">
      <c r="A60" s="52"/>
    </row>
    <row r="61" spans="1:1" ht="20.100000000000001" hidden="1" customHeight="1" x14ac:dyDescent="0.3">
      <c r="A61" s="52"/>
    </row>
    <row r="62" spans="1:1" ht="20.100000000000001" hidden="1" customHeight="1" x14ac:dyDescent="0.3">
      <c r="A62" s="52"/>
    </row>
    <row r="63" spans="1:1" ht="20.100000000000001" hidden="1" customHeight="1" x14ac:dyDescent="0.3">
      <c r="A63" s="52"/>
    </row>
    <row r="64" spans="1:1" ht="20.100000000000001" hidden="1" customHeight="1" x14ac:dyDescent="0.3">
      <c r="A64" s="52"/>
    </row>
    <row r="65" spans="1:52" ht="14.4" x14ac:dyDescent="0.3">
      <c r="A65" s="52" t="s">
        <v>59</v>
      </c>
      <c r="Q65" s="202"/>
      <c r="R65" s="202"/>
      <c r="S65" s="202"/>
      <c r="T65" s="202"/>
      <c r="U65" s="202"/>
    </row>
    <row r="66" spans="1:52" ht="14.4" x14ac:dyDescent="0.3">
      <c r="A66" s="52"/>
      <c r="Q66" s="200"/>
      <c r="R66" s="201"/>
      <c r="S66" s="201"/>
      <c r="T66" s="200"/>
      <c r="U66" s="200"/>
      <c r="AC66" s="203"/>
      <c r="AD66" s="204"/>
      <c r="AE66" s="203"/>
      <c r="AF66" s="203"/>
      <c r="AI66" s="205"/>
      <c r="AJ66" s="206"/>
    </row>
    <row r="67" spans="1:52" ht="21" x14ac:dyDescent="0.4">
      <c r="A67" s="54"/>
      <c r="Q67" s="200"/>
      <c r="R67" s="201"/>
      <c r="S67" s="201"/>
      <c r="T67" s="200"/>
      <c r="U67" s="200"/>
      <c r="AC67" s="203"/>
      <c r="AD67" s="204"/>
      <c r="AE67" s="203"/>
      <c r="AF67" s="203"/>
      <c r="AI67" s="205"/>
      <c r="AJ67" s="206"/>
    </row>
    <row r="68" spans="1:52" ht="50.25" customHeight="1" x14ac:dyDescent="0.3">
      <c r="A68" s="407" t="s">
        <v>60</v>
      </c>
      <c r="B68" s="407"/>
      <c r="C68" s="407"/>
      <c r="D68" s="407"/>
      <c r="E68" s="407"/>
      <c r="F68" s="407"/>
      <c r="G68" s="407"/>
      <c r="H68" s="407"/>
      <c r="I68" s="407"/>
      <c r="J68" s="407"/>
      <c r="Q68" s="200"/>
      <c r="R68" s="201"/>
      <c r="S68" s="201"/>
      <c r="T68" s="200"/>
      <c r="U68" s="200"/>
    </row>
    <row r="69" spans="1:52" ht="20.100000000000001" customHeight="1" x14ac:dyDescent="0.3">
      <c r="A69" s="35"/>
      <c r="Q69" s="200"/>
      <c r="R69" s="201"/>
      <c r="S69" s="201"/>
      <c r="T69" s="200"/>
      <c r="U69" s="200"/>
    </row>
    <row r="70" spans="1:52" ht="15" thickBot="1" x14ac:dyDescent="0.35">
      <c r="A70" s="94" t="s">
        <v>61</v>
      </c>
      <c r="Q70" s="346"/>
      <c r="R70" s="347"/>
      <c r="S70" s="347"/>
      <c r="T70" s="346"/>
      <c r="U70" s="346"/>
    </row>
    <row r="71" spans="1:52" ht="20.100000000000001" customHeight="1" thickTop="1" thickBot="1" x14ac:dyDescent="0.35">
      <c r="A71" s="419"/>
      <c r="B71" s="422" t="s">
        <v>2</v>
      </c>
      <c r="C71" s="412"/>
      <c r="D71" s="413"/>
      <c r="E71" s="411" t="s">
        <v>3</v>
      </c>
      <c r="F71" s="412"/>
      <c r="G71" s="413"/>
      <c r="H71" s="425" t="s">
        <v>4</v>
      </c>
      <c r="I71" s="409"/>
      <c r="J71" s="410"/>
      <c r="K71" s="396" t="s">
        <v>91</v>
      </c>
      <c r="L71" s="397"/>
      <c r="M71" s="403"/>
      <c r="N71" s="404" t="s">
        <v>95</v>
      </c>
      <c r="O71" s="397"/>
      <c r="P71" s="398"/>
      <c r="Q71" s="396" t="s">
        <v>96</v>
      </c>
      <c r="R71" s="397"/>
      <c r="S71" s="398"/>
      <c r="T71" s="396" t="s">
        <v>97</v>
      </c>
      <c r="U71" s="397"/>
      <c r="V71" s="398"/>
      <c r="W71" s="396" t="s">
        <v>98</v>
      </c>
      <c r="X71" s="397"/>
      <c r="Y71" s="403"/>
      <c r="Z71" s="404" t="s">
        <v>99</v>
      </c>
      <c r="AA71" s="397"/>
      <c r="AB71" s="398"/>
      <c r="AC71" s="396" t="s">
        <v>100</v>
      </c>
      <c r="AD71" s="397"/>
      <c r="AE71" s="398"/>
      <c r="AF71" s="396" t="s">
        <v>101</v>
      </c>
      <c r="AG71" s="397"/>
      <c r="AH71" s="398"/>
      <c r="AI71" s="396" t="s">
        <v>102</v>
      </c>
      <c r="AJ71" s="397"/>
      <c r="AK71" s="403"/>
      <c r="AL71" s="404" t="s">
        <v>103</v>
      </c>
      <c r="AM71" s="397"/>
      <c r="AN71" s="398"/>
      <c r="AO71" s="396" t="s">
        <v>104</v>
      </c>
      <c r="AP71" s="397"/>
      <c r="AQ71" s="403"/>
      <c r="AR71" s="396" t="s">
        <v>105</v>
      </c>
      <c r="AS71" s="397"/>
      <c r="AT71" s="403"/>
      <c r="AU71" s="396" t="s">
        <v>106</v>
      </c>
      <c r="AV71" s="397"/>
      <c r="AW71" s="403"/>
      <c r="AX71" s="396" t="s">
        <v>107</v>
      </c>
      <c r="AY71" s="397"/>
      <c r="AZ71" s="403"/>
    </row>
    <row r="72" spans="1:52" s="55" customFormat="1" ht="20.100000000000001" customHeight="1" thickTop="1" x14ac:dyDescent="0.3">
      <c r="A72" s="420"/>
      <c r="B72" s="405" t="s">
        <v>50</v>
      </c>
      <c r="C72" s="401" t="s">
        <v>51</v>
      </c>
      <c r="D72" s="416" t="s">
        <v>62</v>
      </c>
      <c r="E72" s="399" t="s">
        <v>50</v>
      </c>
      <c r="F72" s="401" t="s">
        <v>51</v>
      </c>
      <c r="G72" s="416" t="s">
        <v>62</v>
      </c>
      <c r="H72" s="399" t="s">
        <v>50</v>
      </c>
      <c r="I72" s="401" t="s">
        <v>51</v>
      </c>
      <c r="J72" s="416" t="s">
        <v>62</v>
      </c>
      <c r="K72" s="399" t="s">
        <v>50</v>
      </c>
      <c r="L72" s="401" t="s">
        <v>51</v>
      </c>
      <c r="M72" s="414" t="s">
        <v>62</v>
      </c>
      <c r="N72" s="405" t="s">
        <v>50</v>
      </c>
      <c r="O72" s="401" t="s">
        <v>51</v>
      </c>
      <c r="P72" s="416" t="s">
        <v>62</v>
      </c>
      <c r="Q72" s="399" t="s">
        <v>50</v>
      </c>
      <c r="R72" s="401" t="s">
        <v>51</v>
      </c>
      <c r="S72" s="416" t="s">
        <v>62</v>
      </c>
      <c r="T72" s="399" t="s">
        <v>50</v>
      </c>
      <c r="U72" s="401" t="s">
        <v>51</v>
      </c>
      <c r="V72" s="416" t="s">
        <v>62</v>
      </c>
      <c r="W72" s="399" t="s">
        <v>50</v>
      </c>
      <c r="X72" s="401" t="s">
        <v>51</v>
      </c>
      <c r="Y72" s="414" t="s">
        <v>62</v>
      </c>
      <c r="Z72" s="405" t="s">
        <v>50</v>
      </c>
      <c r="AA72" s="401" t="s">
        <v>51</v>
      </c>
      <c r="AB72" s="416" t="s">
        <v>62</v>
      </c>
      <c r="AC72" s="399" t="s">
        <v>50</v>
      </c>
      <c r="AD72" s="401" t="s">
        <v>51</v>
      </c>
      <c r="AE72" s="416" t="s">
        <v>62</v>
      </c>
      <c r="AF72" s="399" t="s">
        <v>50</v>
      </c>
      <c r="AG72" s="401" t="s">
        <v>51</v>
      </c>
      <c r="AH72" s="416" t="s">
        <v>62</v>
      </c>
      <c r="AI72" s="399" t="s">
        <v>50</v>
      </c>
      <c r="AJ72" s="401" t="s">
        <v>51</v>
      </c>
      <c r="AK72" s="414" t="s">
        <v>62</v>
      </c>
      <c r="AL72" s="405" t="s">
        <v>50</v>
      </c>
      <c r="AM72" s="401" t="s">
        <v>51</v>
      </c>
      <c r="AN72" s="416" t="s">
        <v>62</v>
      </c>
      <c r="AO72" s="399" t="s">
        <v>50</v>
      </c>
      <c r="AP72" s="401" t="s">
        <v>51</v>
      </c>
      <c r="AQ72" s="414" t="s">
        <v>62</v>
      </c>
      <c r="AR72" s="399" t="s">
        <v>50</v>
      </c>
      <c r="AS72" s="401" t="s">
        <v>51</v>
      </c>
      <c r="AT72" s="414" t="s">
        <v>62</v>
      </c>
      <c r="AU72" s="399" t="s">
        <v>50</v>
      </c>
      <c r="AV72" s="401" t="s">
        <v>51</v>
      </c>
      <c r="AW72" s="414" t="s">
        <v>52</v>
      </c>
      <c r="AX72" s="399" t="s">
        <v>50</v>
      </c>
      <c r="AY72" s="401" t="s">
        <v>51</v>
      </c>
      <c r="AZ72" s="414" t="s">
        <v>52</v>
      </c>
    </row>
    <row r="73" spans="1:52" s="55" customFormat="1" ht="32.4" customHeight="1" x14ac:dyDescent="0.3">
      <c r="A73" s="421"/>
      <c r="B73" s="406"/>
      <c r="C73" s="402"/>
      <c r="D73" s="417"/>
      <c r="E73" s="400"/>
      <c r="F73" s="402"/>
      <c r="G73" s="417"/>
      <c r="H73" s="400"/>
      <c r="I73" s="402"/>
      <c r="J73" s="417"/>
      <c r="K73" s="400"/>
      <c r="L73" s="402"/>
      <c r="M73" s="415"/>
      <c r="N73" s="406"/>
      <c r="O73" s="402"/>
      <c r="P73" s="417"/>
      <c r="Q73" s="400"/>
      <c r="R73" s="402"/>
      <c r="S73" s="417"/>
      <c r="T73" s="400"/>
      <c r="U73" s="402"/>
      <c r="V73" s="417"/>
      <c r="W73" s="400"/>
      <c r="X73" s="402"/>
      <c r="Y73" s="415"/>
      <c r="Z73" s="406"/>
      <c r="AA73" s="402"/>
      <c r="AB73" s="417"/>
      <c r="AC73" s="400"/>
      <c r="AD73" s="402"/>
      <c r="AE73" s="417"/>
      <c r="AF73" s="400"/>
      <c r="AG73" s="402"/>
      <c r="AH73" s="417"/>
      <c r="AI73" s="400"/>
      <c r="AJ73" s="402"/>
      <c r="AK73" s="415"/>
      <c r="AL73" s="406"/>
      <c r="AM73" s="402"/>
      <c r="AN73" s="417"/>
      <c r="AO73" s="400"/>
      <c r="AP73" s="402"/>
      <c r="AQ73" s="415"/>
      <c r="AR73" s="400"/>
      <c r="AS73" s="402"/>
      <c r="AT73" s="415"/>
      <c r="AU73" s="400"/>
      <c r="AV73" s="402"/>
      <c r="AW73" s="415"/>
      <c r="AX73" s="400"/>
      <c r="AY73" s="402"/>
      <c r="AZ73" s="415"/>
    </row>
    <row r="74" spans="1:52" ht="36.75" customHeight="1" x14ac:dyDescent="0.3">
      <c r="A74" s="323" t="s">
        <v>73</v>
      </c>
      <c r="B74" s="327">
        <f>B75+B86</f>
        <v>930</v>
      </c>
      <c r="C74" s="328">
        <f t="shared" ref="C74:V74" si="24">C75+C86</f>
        <v>6221</v>
      </c>
      <c r="D74" s="329">
        <f t="shared" si="24"/>
        <v>247264</v>
      </c>
      <c r="E74" s="66">
        <f t="shared" si="24"/>
        <v>1258</v>
      </c>
      <c r="F74" s="328">
        <f t="shared" si="24"/>
        <v>10912</v>
      </c>
      <c r="G74" s="329">
        <f t="shared" si="24"/>
        <v>434192</v>
      </c>
      <c r="H74" s="66">
        <f t="shared" si="24"/>
        <v>1717</v>
      </c>
      <c r="I74" s="328">
        <f t="shared" si="24"/>
        <v>23883</v>
      </c>
      <c r="J74" s="329">
        <f t="shared" si="24"/>
        <v>1686241</v>
      </c>
      <c r="K74" s="66">
        <f t="shared" si="24"/>
        <v>1493</v>
      </c>
      <c r="L74" s="328">
        <f t="shared" si="24"/>
        <v>9546</v>
      </c>
      <c r="M74" s="330">
        <f t="shared" si="24"/>
        <v>430508</v>
      </c>
      <c r="N74" s="348">
        <f t="shared" si="24"/>
        <v>1471</v>
      </c>
      <c r="O74" s="349">
        <f t="shared" si="24"/>
        <v>9837</v>
      </c>
      <c r="P74" s="350">
        <f t="shared" si="24"/>
        <v>443610</v>
      </c>
      <c r="Q74" s="351">
        <f t="shared" si="24"/>
        <v>1610</v>
      </c>
      <c r="R74" s="349">
        <f t="shared" si="24"/>
        <v>12715</v>
      </c>
      <c r="S74" s="350">
        <f t="shared" si="24"/>
        <v>517123</v>
      </c>
      <c r="T74" s="351">
        <f t="shared" si="24"/>
        <v>1964</v>
      </c>
      <c r="U74" s="349">
        <f>U75+U86</f>
        <v>24805</v>
      </c>
      <c r="V74" s="350">
        <f t="shared" si="24"/>
        <v>1659643</v>
      </c>
      <c r="W74" s="351">
        <f t="shared" ref="W74:AB74" si="25">W75+W86</f>
        <v>1713</v>
      </c>
      <c r="X74" s="349">
        <f t="shared" si="25"/>
        <v>11089</v>
      </c>
      <c r="Y74" s="352">
        <f t="shared" si="25"/>
        <v>498488</v>
      </c>
      <c r="Z74" s="348">
        <f t="shared" si="25"/>
        <v>1704</v>
      </c>
      <c r="AA74" s="349">
        <f t="shared" si="25"/>
        <v>11376</v>
      </c>
      <c r="AB74" s="350">
        <f t="shared" si="25"/>
        <v>534861</v>
      </c>
      <c r="AC74" s="351">
        <f>AC75+AC86</f>
        <v>1783</v>
      </c>
      <c r="AD74" s="349">
        <f t="shared" ref="AD74:AE74" si="26">AD75+AD86</f>
        <v>14445</v>
      </c>
      <c r="AE74" s="350">
        <f t="shared" si="26"/>
        <v>582506</v>
      </c>
      <c r="AF74" s="351">
        <f>AF75+AF86</f>
        <v>2077</v>
      </c>
      <c r="AG74" s="349">
        <f t="shared" ref="AG74" si="27">AG75+AG86</f>
        <v>25935</v>
      </c>
      <c r="AH74" s="350">
        <f>AH75+AH86</f>
        <v>1751234</v>
      </c>
      <c r="AI74" s="351">
        <f>AI75+AI86</f>
        <v>1796</v>
      </c>
      <c r="AJ74" s="349">
        <f t="shared" ref="AJ74" si="28">AJ75+AJ86</f>
        <v>12407</v>
      </c>
      <c r="AK74" s="352">
        <f>AK75+AK86</f>
        <v>565752</v>
      </c>
      <c r="AL74" s="348">
        <f>AL75+AL86</f>
        <v>1754</v>
      </c>
      <c r="AM74" s="349">
        <f t="shared" ref="AM74" si="29">AM75+AM86</f>
        <v>11989</v>
      </c>
      <c r="AN74" s="350">
        <f>AN75+AN86</f>
        <v>565960</v>
      </c>
      <c r="AO74" s="351">
        <f>AO75+AO86</f>
        <v>1897</v>
      </c>
      <c r="AP74" s="349">
        <f t="shared" ref="AP74" si="30">AP75+AP86</f>
        <v>15433</v>
      </c>
      <c r="AQ74" s="352">
        <f>AQ75+AQ86</f>
        <v>642239</v>
      </c>
      <c r="AR74" s="351">
        <f>AR75+AR86</f>
        <v>2161</v>
      </c>
      <c r="AS74" s="349">
        <f t="shared" ref="AS74" si="31">AS75+AS86</f>
        <v>26527</v>
      </c>
      <c r="AT74" s="352">
        <f>AT75+AT86</f>
        <v>1729882</v>
      </c>
      <c r="AU74" s="351">
        <f>AU75+AU86</f>
        <v>1920</v>
      </c>
      <c r="AV74" s="349">
        <f t="shared" ref="AV74" si="32">AV75+AV86</f>
        <v>13217</v>
      </c>
      <c r="AW74" s="352">
        <f>AW75+AW86</f>
        <v>631497</v>
      </c>
      <c r="AX74" s="351">
        <f>AX75+AX86</f>
        <v>1886</v>
      </c>
      <c r="AY74" s="349">
        <f t="shared" ref="AY74" si="33">AY75+AY86</f>
        <v>12694</v>
      </c>
      <c r="AZ74" s="352">
        <f>AZ75+AZ86</f>
        <v>620525</v>
      </c>
    </row>
    <row r="75" spans="1:52" ht="20.100000000000001" customHeight="1" x14ac:dyDescent="0.3">
      <c r="A75" s="324" t="s">
        <v>63</v>
      </c>
      <c r="B75" s="331">
        <v>929</v>
      </c>
      <c r="C75" s="71">
        <v>6219</v>
      </c>
      <c r="D75" s="72">
        <v>247192</v>
      </c>
      <c r="E75" s="68">
        <f>+E76+E79+E82</f>
        <v>1257</v>
      </c>
      <c r="F75" s="68">
        <f>+F76+F79+F82</f>
        <v>10911</v>
      </c>
      <c r="G75" s="72">
        <f>+G76+G79+G82</f>
        <v>434170</v>
      </c>
      <c r="H75" s="68">
        <f>+H76+H79+H82</f>
        <v>1717</v>
      </c>
      <c r="I75" s="71">
        <f t="shared" ref="I75" si="34">+I76+I79+I82</f>
        <v>23883</v>
      </c>
      <c r="J75" s="72">
        <f>+J76+J79+J82</f>
        <v>1686241</v>
      </c>
      <c r="K75" s="68">
        <f>+K76+K79+K82</f>
        <v>1493</v>
      </c>
      <c r="L75" s="71">
        <f>+L76+L79+L82</f>
        <v>9546</v>
      </c>
      <c r="M75" s="332">
        <f>+M76+M79+M82</f>
        <v>430508</v>
      </c>
      <c r="N75" s="331">
        <f t="shared" ref="N75:P75" si="35">+N76+N79+N82</f>
        <v>1471</v>
      </c>
      <c r="O75" s="71">
        <f t="shared" si="35"/>
        <v>9837</v>
      </c>
      <c r="P75" s="72">
        <f t="shared" si="35"/>
        <v>443610</v>
      </c>
      <c r="Q75" s="68">
        <f>+Q76+Q79+Q82</f>
        <v>1610</v>
      </c>
      <c r="R75" s="71">
        <f t="shared" ref="R75" si="36">+R76+R79+R82</f>
        <v>12715</v>
      </c>
      <c r="S75" s="72">
        <f>+S76+S79+S82</f>
        <v>517123</v>
      </c>
      <c r="T75" s="68">
        <f>+T76+T79+T82</f>
        <v>1964</v>
      </c>
      <c r="U75" s="71">
        <f t="shared" ref="U75:V75" si="37">+U76+U79+U82</f>
        <v>24805</v>
      </c>
      <c r="V75" s="72">
        <f t="shared" si="37"/>
        <v>1659643</v>
      </c>
      <c r="W75" s="68">
        <f>+W76+W79+W82</f>
        <v>1713</v>
      </c>
      <c r="X75" s="71">
        <f t="shared" ref="X75:Y75" si="38">+X76+X79+X82</f>
        <v>11089</v>
      </c>
      <c r="Y75" s="332">
        <f t="shared" si="38"/>
        <v>498488</v>
      </c>
      <c r="Z75" s="331">
        <f>+Z76+Z79+Z82</f>
        <v>1704</v>
      </c>
      <c r="AA75" s="71">
        <f t="shared" ref="AA75:AD75" si="39">+AA76+AA79+AA82</f>
        <v>11376</v>
      </c>
      <c r="AB75" s="72">
        <f t="shared" si="39"/>
        <v>534861</v>
      </c>
      <c r="AC75" s="68">
        <f>+AC76+AC79+AC82</f>
        <v>1783</v>
      </c>
      <c r="AD75" s="71">
        <f t="shared" si="39"/>
        <v>14445</v>
      </c>
      <c r="AE75" s="72">
        <f t="shared" ref="AE75" si="40">+AE76+AE79+AE82</f>
        <v>582506</v>
      </c>
      <c r="AF75" s="68">
        <f>+AF76+AF79+AF82</f>
        <v>2077</v>
      </c>
      <c r="AG75" s="71">
        <f t="shared" ref="AG75" si="41">+AG76+AG79+AG82</f>
        <v>25935</v>
      </c>
      <c r="AH75" s="72">
        <f>+AH76+AH79+AH82</f>
        <v>1751234</v>
      </c>
      <c r="AI75" s="68">
        <f>+AI76+AI79+AI82</f>
        <v>1796</v>
      </c>
      <c r="AJ75" s="71">
        <f t="shared" ref="AJ75" si="42">+AJ76+AJ79+AJ82</f>
        <v>12407</v>
      </c>
      <c r="AK75" s="332">
        <f t="shared" ref="AK75:AR75" si="43">+AK76+AK79+AK82</f>
        <v>565752</v>
      </c>
      <c r="AL75" s="331">
        <f t="shared" si="43"/>
        <v>1754</v>
      </c>
      <c r="AM75" s="71">
        <f t="shared" si="43"/>
        <v>11989</v>
      </c>
      <c r="AN75" s="72">
        <f t="shared" si="43"/>
        <v>565960</v>
      </c>
      <c r="AO75" s="68">
        <f t="shared" si="43"/>
        <v>1897</v>
      </c>
      <c r="AP75" s="71">
        <f t="shared" si="43"/>
        <v>15433</v>
      </c>
      <c r="AQ75" s="332">
        <f t="shared" si="43"/>
        <v>642239</v>
      </c>
      <c r="AR75" s="68">
        <f t="shared" si="43"/>
        <v>2161</v>
      </c>
      <c r="AS75" s="71">
        <f>+AS76+AS79+AS82</f>
        <v>26527</v>
      </c>
      <c r="AT75" s="332">
        <f t="shared" ref="AT75" si="44">+AT76+AT79+AT82</f>
        <v>1729882</v>
      </c>
      <c r="AU75" s="68">
        <f>+AU76+AU79+AU82</f>
        <v>1920</v>
      </c>
      <c r="AV75" s="71">
        <f>+AV76+AV79+AV82</f>
        <v>13217</v>
      </c>
      <c r="AW75" s="332">
        <f t="shared" ref="AW75" si="45">+AW76+AW79+AW82</f>
        <v>631497</v>
      </c>
      <c r="AX75" s="68">
        <f>+AX76+AX79+AX82</f>
        <v>1886</v>
      </c>
      <c r="AY75" s="71">
        <f>+AY76+AY79+AY82</f>
        <v>12694</v>
      </c>
      <c r="AZ75" s="332">
        <f t="shared" ref="AZ75" si="46">+AZ76+AZ79+AZ82</f>
        <v>620525</v>
      </c>
    </row>
    <row r="76" spans="1:52" ht="20.100000000000001" customHeight="1" x14ac:dyDescent="0.3">
      <c r="A76" s="325" t="s">
        <v>38</v>
      </c>
      <c r="B76" s="333">
        <v>689</v>
      </c>
      <c r="C76" s="69">
        <v>3771</v>
      </c>
      <c r="D76" s="70">
        <v>174642</v>
      </c>
      <c r="E76" s="137">
        <f>+E77+E78</f>
        <v>874</v>
      </c>
      <c r="F76" s="137">
        <f>+F77+F78</f>
        <v>5892</v>
      </c>
      <c r="G76" s="70">
        <f>+G77+G78</f>
        <v>244305</v>
      </c>
      <c r="H76" s="137">
        <f t="shared" ref="H76:M76" si="47">+H77+H78</f>
        <v>1132</v>
      </c>
      <c r="I76" s="69">
        <f t="shared" si="47"/>
        <v>10172</v>
      </c>
      <c r="J76" s="70">
        <f t="shared" si="47"/>
        <v>608101</v>
      </c>
      <c r="K76" s="137">
        <f>+K77+K78</f>
        <v>1172</v>
      </c>
      <c r="L76" s="69">
        <f>+L77+L78</f>
        <v>6498</v>
      </c>
      <c r="M76" s="334">
        <f t="shared" si="47"/>
        <v>332310</v>
      </c>
      <c r="N76" s="333">
        <v>1125</v>
      </c>
      <c r="O76" s="69">
        <v>6361</v>
      </c>
      <c r="P76" s="70">
        <v>317199</v>
      </c>
      <c r="Q76" s="137">
        <f>+Q77+Q78</f>
        <v>1178</v>
      </c>
      <c r="R76" s="69">
        <f>+R77+R78</f>
        <v>7153</v>
      </c>
      <c r="S76" s="70">
        <f t="shared" ref="S76" si="48">+S77+S78</f>
        <v>313092</v>
      </c>
      <c r="T76" s="137">
        <v>1364</v>
      </c>
      <c r="U76" s="69">
        <v>11281</v>
      </c>
      <c r="V76" s="70">
        <v>644380</v>
      </c>
      <c r="W76" s="137">
        <f>+W77+W78</f>
        <v>1350</v>
      </c>
      <c r="X76" s="69">
        <f t="shared" ref="X76:Y76" si="49">+X77+X78</f>
        <v>7502</v>
      </c>
      <c r="Y76" s="334">
        <f t="shared" si="49"/>
        <v>378527</v>
      </c>
      <c r="Z76" s="333">
        <f>+Z77+Z78</f>
        <v>1330</v>
      </c>
      <c r="AA76" s="69">
        <f t="shared" ref="AA76:AD76" si="50">+AA77+AA78</f>
        <v>7447</v>
      </c>
      <c r="AB76" s="70">
        <f t="shared" si="50"/>
        <v>396850</v>
      </c>
      <c r="AC76" s="137">
        <f>+AC77+AC78</f>
        <v>1336</v>
      </c>
      <c r="AD76" s="69">
        <f t="shared" si="50"/>
        <v>8079</v>
      </c>
      <c r="AE76" s="70">
        <f t="shared" ref="AE76" si="51">+AE77+AE78</f>
        <v>24993</v>
      </c>
      <c r="AF76" s="137">
        <f>+AF77+AF78</f>
        <v>1483</v>
      </c>
      <c r="AG76" s="69">
        <f>+AG77+AG78</f>
        <v>11970</v>
      </c>
      <c r="AH76" s="70">
        <f t="shared" ref="AH76" si="52">+AH77+AH78</f>
        <v>673490</v>
      </c>
      <c r="AI76" s="137">
        <f>+AI77+AI78</f>
        <v>1423</v>
      </c>
      <c r="AJ76" s="69">
        <f>+AJ77+AJ78</f>
        <v>8178</v>
      </c>
      <c r="AK76" s="334">
        <f t="shared" ref="AK76" si="53">+AK77+AK78</f>
        <v>420974</v>
      </c>
      <c r="AL76" s="333">
        <v>1372</v>
      </c>
      <c r="AM76" s="69">
        <v>7754</v>
      </c>
      <c r="AN76" s="70">
        <v>410703</v>
      </c>
      <c r="AO76" s="137">
        <v>1437</v>
      </c>
      <c r="AP76" s="69">
        <v>8728</v>
      </c>
      <c r="AQ76" s="334">
        <v>385481</v>
      </c>
      <c r="AR76" s="137">
        <v>1562</v>
      </c>
      <c r="AS76" s="69">
        <v>12015</v>
      </c>
      <c r="AT76" s="334">
        <v>651717</v>
      </c>
      <c r="AU76" s="137">
        <f>+AU77+AU78</f>
        <v>1538</v>
      </c>
      <c r="AV76" s="69">
        <f t="shared" ref="AV76:AZ76" si="54">+AV77+AV78</f>
        <v>8749</v>
      </c>
      <c r="AW76" s="334">
        <f t="shared" si="54"/>
        <v>460106</v>
      </c>
      <c r="AX76" s="137">
        <f>+AX77+AX78</f>
        <v>1511</v>
      </c>
      <c r="AY76" s="69">
        <f t="shared" si="54"/>
        <v>8384</v>
      </c>
      <c r="AZ76" s="334">
        <f t="shared" si="54"/>
        <v>453003</v>
      </c>
    </row>
    <row r="77" spans="1:52" ht="20.100000000000001" customHeight="1" x14ac:dyDescent="0.3">
      <c r="A77" s="288" t="s">
        <v>54</v>
      </c>
      <c r="B77" s="335">
        <v>366</v>
      </c>
      <c r="C77" s="59">
        <v>2498</v>
      </c>
      <c r="D77" s="60">
        <v>128789</v>
      </c>
      <c r="E77" s="58">
        <v>463</v>
      </c>
      <c r="F77" s="336">
        <v>3774</v>
      </c>
      <c r="G77" s="60">
        <v>169942</v>
      </c>
      <c r="H77" s="299">
        <v>632</v>
      </c>
      <c r="I77" s="302">
        <v>6675</v>
      </c>
      <c r="J77" s="301">
        <v>412886</v>
      </c>
      <c r="K77" s="299">
        <v>684</v>
      </c>
      <c r="L77" s="302">
        <v>4458</v>
      </c>
      <c r="M77" s="303">
        <v>253589</v>
      </c>
      <c r="N77" s="316">
        <v>657</v>
      </c>
      <c r="O77" s="302">
        <v>4318</v>
      </c>
      <c r="P77" s="301">
        <v>241771</v>
      </c>
      <c r="Q77" s="299">
        <v>662</v>
      </c>
      <c r="R77" s="302">
        <v>4727</v>
      </c>
      <c r="S77" s="301">
        <v>225728</v>
      </c>
      <c r="T77" s="299">
        <v>780</v>
      </c>
      <c r="U77" s="302">
        <v>7260</v>
      </c>
      <c r="V77" s="301">
        <v>432080</v>
      </c>
      <c r="W77" s="299">
        <v>780</v>
      </c>
      <c r="X77" s="302">
        <v>5138</v>
      </c>
      <c r="Y77" s="303">
        <v>292666</v>
      </c>
      <c r="Z77" s="316">
        <v>756</v>
      </c>
      <c r="AA77" s="302">
        <v>5091</v>
      </c>
      <c r="AB77" s="301">
        <v>307352</v>
      </c>
      <c r="AC77" s="299">
        <v>749</v>
      </c>
      <c r="AD77" s="302">
        <v>5434</v>
      </c>
      <c r="AE77" s="301">
        <v>24571</v>
      </c>
      <c r="AF77" s="299">
        <v>825</v>
      </c>
      <c r="AG77" s="302">
        <v>7830</v>
      </c>
      <c r="AH77" s="301">
        <v>458095</v>
      </c>
      <c r="AI77" s="299">
        <v>818</v>
      </c>
      <c r="AJ77" s="302">
        <v>5605</v>
      </c>
      <c r="AK77" s="303">
        <v>328849</v>
      </c>
      <c r="AL77" s="316">
        <v>781</v>
      </c>
      <c r="AM77" s="302">
        <v>5339</v>
      </c>
      <c r="AN77" s="301">
        <v>322104</v>
      </c>
      <c r="AO77" s="299">
        <v>807</v>
      </c>
      <c r="AP77" s="302">
        <v>5901</v>
      </c>
      <c r="AQ77" s="303">
        <v>287700</v>
      </c>
      <c r="AR77" s="373">
        <v>886</v>
      </c>
      <c r="AS77" s="302">
        <v>7967</v>
      </c>
      <c r="AT77" s="303">
        <v>455010</v>
      </c>
      <c r="AU77" s="373">
        <v>902</v>
      </c>
      <c r="AV77" s="302">
        <v>6052</v>
      </c>
      <c r="AW77" s="303">
        <v>362131</v>
      </c>
      <c r="AX77" s="373">
        <v>882</v>
      </c>
      <c r="AY77" s="302">
        <v>5879</v>
      </c>
      <c r="AZ77" s="303">
        <v>358393</v>
      </c>
    </row>
    <row r="78" spans="1:52" ht="20.100000000000001" customHeight="1" x14ac:dyDescent="0.3">
      <c r="A78" s="288" t="s">
        <v>57</v>
      </c>
      <c r="B78" s="335">
        <v>323</v>
      </c>
      <c r="C78" s="59">
        <v>1273</v>
      </c>
      <c r="D78" s="60">
        <v>45853</v>
      </c>
      <c r="E78" s="58">
        <v>411</v>
      </c>
      <c r="F78" s="336">
        <v>2118</v>
      </c>
      <c r="G78" s="60">
        <v>74363</v>
      </c>
      <c r="H78" s="299">
        <v>500</v>
      </c>
      <c r="I78" s="302">
        <v>3497</v>
      </c>
      <c r="J78" s="301">
        <v>195215</v>
      </c>
      <c r="K78" s="299">
        <v>488</v>
      </c>
      <c r="L78" s="302">
        <v>2040</v>
      </c>
      <c r="M78" s="303">
        <v>78721</v>
      </c>
      <c r="N78" s="316">
        <v>468</v>
      </c>
      <c r="O78" s="302">
        <v>2043</v>
      </c>
      <c r="P78" s="301">
        <v>75428</v>
      </c>
      <c r="Q78" s="299">
        <v>516</v>
      </c>
      <c r="R78" s="302">
        <v>2426</v>
      </c>
      <c r="S78" s="301">
        <v>87364</v>
      </c>
      <c r="T78" s="299">
        <v>584</v>
      </c>
      <c r="U78" s="302">
        <v>4021</v>
      </c>
      <c r="V78" s="301">
        <v>212300</v>
      </c>
      <c r="W78" s="299">
        <v>570</v>
      </c>
      <c r="X78" s="302">
        <v>2364</v>
      </c>
      <c r="Y78" s="303">
        <v>85861</v>
      </c>
      <c r="Z78" s="316">
        <v>574</v>
      </c>
      <c r="AA78" s="302">
        <v>2356</v>
      </c>
      <c r="AB78" s="301">
        <v>89498</v>
      </c>
      <c r="AC78" s="299">
        <v>587</v>
      </c>
      <c r="AD78" s="302">
        <v>2645</v>
      </c>
      <c r="AE78" s="301">
        <v>422</v>
      </c>
      <c r="AF78" s="299">
        <v>658</v>
      </c>
      <c r="AG78" s="302">
        <v>4140</v>
      </c>
      <c r="AH78" s="301">
        <v>215395</v>
      </c>
      <c r="AI78" s="299">
        <v>605</v>
      </c>
      <c r="AJ78" s="302">
        <v>2573</v>
      </c>
      <c r="AK78" s="303">
        <v>92125</v>
      </c>
      <c r="AL78" s="316">
        <v>591</v>
      </c>
      <c r="AM78" s="302">
        <v>2415</v>
      </c>
      <c r="AN78" s="301">
        <v>88599</v>
      </c>
      <c r="AO78" s="299">
        <v>630</v>
      </c>
      <c r="AP78" s="302">
        <v>2827</v>
      </c>
      <c r="AQ78" s="303">
        <v>97781</v>
      </c>
      <c r="AR78" s="373">
        <v>676</v>
      </c>
      <c r="AS78" s="302">
        <v>4048</v>
      </c>
      <c r="AT78" s="303">
        <v>196707</v>
      </c>
      <c r="AU78" s="373">
        <v>636</v>
      </c>
      <c r="AV78" s="302">
        <v>2697</v>
      </c>
      <c r="AW78" s="303">
        <v>97975</v>
      </c>
      <c r="AX78" s="373">
        <v>629</v>
      </c>
      <c r="AY78" s="302">
        <v>2505</v>
      </c>
      <c r="AZ78" s="303">
        <v>94610</v>
      </c>
    </row>
    <row r="79" spans="1:52" ht="20.100000000000001" customHeight="1" x14ac:dyDescent="0.3">
      <c r="A79" s="325" t="s">
        <v>39</v>
      </c>
      <c r="B79" s="333">
        <v>232</v>
      </c>
      <c r="C79" s="69">
        <v>2354</v>
      </c>
      <c r="D79" s="70">
        <v>63914</v>
      </c>
      <c r="E79" s="137">
        <f>+E80+E81</f>
        <v>363</v>
      </c>
      <c r="F79" s="137">
        <f>+F80+F81</f>
        <v>4860</v>
      </c>
      <c r="G79" s="70">
        <f>+G80+G81</f>
        <v>178376</v>
      </c>
      <c r="H79" s="137">
        <f t="shared" ref="H79:M79" si="55">+H80+H81</f>
        <v>552</v>
      </c>
      <c r="I79" s="69">
        <f t="shared" si="55"/>
        <v>13454</v>
      </c>
      <c r="J79" s="70">
        <f t="shared" si="55"/>
        <v>1058643</v>
      </c>
      <c r="K79" s="137">
        <f t="shared" si="55"/>
        <v>285</v>
      </c>
      <c r="L79" s="69">
        <f>+L80+L81</f>
        <v>2798</v>
      </c>
      <c r="M79" s="334">
        <f t="shared" si="55"/>
        <v>79703</v>
      </c>
      <c r="N79" s="333">
        <v>309</v>
      </c>
      <c r="O79" s="69">
        <v>3213</v>
      </c>
      <c r="P79" s="70">
        <v>107838</v>
      </c>
      <c r="Q79" s="137">
        <f>+Q80+Q81</f>
        <v>393</v>
      </c>
      <c r="R79" s="69">
        <f>+R80+R81</f>
        <v>5243</v>
      </c>
      <c r="S79" s="70">
        <f t="shared" ref="S79" si="56">+S80+S81</f>
        <v>185523</v>
      </c>
      <c r="T79" s="137">
        <v>553</v>
      </c>
      <c r="U79" s="69">
        <v>13056</v>
      </c>
      <c r="V79" s="70">
        <v>986922</v>
      </c>
      <c r="W79" s="137">
        <f>+W80+W81</f>
        <v>317</v>
      </c>
      <c r="X79" s="69">
        <f t="shared" ref="X79:Y79" si="57">+X80+X81</f>
        <v>3230</v>
      </c>
      <c r="Y79" s="334">
        <f t="shared" si="57"/>
        <v>90885</v>
      </c>
      <c r="Z79" s="333">
        <f>+Z80+Z81</f>
        <v>338</v>
      </c>
      <c r="AA79" s="69">
        <f t="shared" ref="AA79:AD79" si="58">+AA80+AA81</f>
        <v>3614</v>
      </c>
      <c r="AB79" s="70">
        <f t="shared" si="58"/>
        <v>114639</v>
      </c>
      <c r="AC79" s="137">
        <f>+AC80+AC81</f>
        <v>406</v>
      </c>
      <c r="AD79" s="69">
        <f t="shared" si="58"/>
        <v>5976</v>
      </c>
      <c r="AE79" s="70">
        <f t="shared" ref="AE79" si="59">+AE80+AE81</f>
        <v>200120</v>
      </c>
      <c r="AF79" s="137">
        <f>+AF80+AF81</f>
        <v>531</v>
      </c>
      <c r="AG79" s="69">
        <f t="shared" ref="AG79" si="60">+AG80+AG81</f>
        <v>13196</v>
      </c>
      <c r="AH79" s="70">
        <f>+AH80+AH81</f>
        <v>1035693</v>
      </c>
      <c r="AI79" s="137">
        <f>+AI80+AI81</f>
        <v>310</v>
      </c>
      <c r="AJ79" s="69">
        <f t="shared" ref="AJ79" si="61">+AJ80+AJ81</f>
        <v>3666</v>
      </c>
      <c r="AK79" s="334">
        <f>+AK80+AK81</f>
        <v>109015</v>
      </c>
      <c r="AL79" s="333">
        <f>+AL80+AL81</f>
        <v>326</v>
      </c>
      <c r="AM79" s="69">
        <v>3728</v>
      </c>
      <c r="AN79" s="70">
        <f>+AN80+AN81</f>
        <v>118464</v>
      </c>
      <c r="AO79" s="137">
        <v>402</v>
      </c>
      <c r="AP79" s="69">
        <v>6106</v>
      </c>
      <c r="AQ79" s="334">
        <v>221738</v>
      </c>
      <c r="AR79" s="137">
        <v>540</v>
      </c>
      <c r="AS79" s="69">
        <v>13711</v>
      </c>
      <c r="AT79" s="334">
        <v>1032125</v>
      </c>
      <c r="AU79" s="137">
        <f>+AU80+AU81</f>
        <v>332</v>
      </c>
      <c r="AV79" s="69">
        <f t="shared" ref="AV79:AZ79" si="62">+AV80+AV81</f>
        <v>3749</v>
      </c>
      <c r="AW79" s="334">
        <f t="shared" si="62"/>
        <v>122459</v>
      </c>
      <c r="AX79" s="137">
        <f>+AX80+AX81</f>
        <v>321</v>
      </c>
      <c r="AY79" s="69">
        <f t="shared" si="62"/>
        <v>3601</v>
      </c>
      <c r="AZ79" s="334">
        <f t="shared" si="62"/>
        <v>115039</v>
      </c>
    </row>
    <row r="80" spans="1:52" ht="20.100000000000001" customHeight="1" x14ac:dyDescent="0.3">
      <c r="A80" s="288" t="s">
        <v>54</v>
      </c>
      <c r="B80" s="335">
        <v>107</v>
      </c>
      <c r="C80" s="59">
        <v>1150</v>
      </c>
      <c r="D80" s="60">
        <v>28476</v>
      </c>
      <c r="E80" s="58">
        <v>151</v>
      </c>
      <c r="F80" s="336">
        <v>1906</v>
      </c>
      <c r="G80" s="60">
        <v>55049</v>
      </c>
      <c r="H80" s="299">
        <v>193</v>
      </c>
      <c r="I80" s="302">
        <v>3624</v>
      </c>
      <c r="J80" s="301">
        <v>193484</v>
      </c>
      <c r="K80" s="299">
        <v>123</v>
      </c>
      <c r="L80" s="302">
        <v>1373</v>
      </c>
      <c r="M80" s="303">
        <v>33678</v>
      </c>
      <c r="N80" s="316">
        <v>142</v>
      </c>
      <c r="O80" s="302">
        <v>1469</v>
      </c>
      <c r="P80" s="301">
        <v>41044</v>
      </c>
      <c r="Q80" s="299">
        <v>170</v>
      </c>
      <c r="R80" s="302">
        <v>2161</v>
      </c>
      <c r="S80" s="301">
        <v>61376</v>
      </c>
      <c r="T80" s="299">
        <v>201</v>
      </c>
      <c r="U80" s="302">
        <v>3740</v>
      </c>
      <c r="V80" s="301">
        <v>182670</v>
      </c>
      <c r="W80" s="299">
        <v>143</v>
      </c>
      <c r="X80" s="302">
        <v>1519</v>
      </c>
      <c r="Y80" s="303">
        <v>36289</v>
      </c>
      <c r="Z80" s="316">
        <v>147</v>
      </c>
      <c r="AA80" s="302">
        <v>1728</v>
      </c>
      <c r="AB80" s="301">
        <v>48870</v>
      </c>
      <c r="AC80" s="299">
        <v>176</v>
      </c>
      <c r="AD80" s="302">
        <v>2465</v>
      </c>
      <c r="AE80" s="301">
        <v>72522</v>
      </c>
      <c r="AF80" s="299">
        <v>190</v>
      </c>
      <c r="AG80" s="302">
        <v>3880</v>
      </c>
      <c r="AH80" s="301">
        <v>199335</v>
      </c>
      <c r="AI80" s="299">
        <v>132</v>
      </c>
      <c r="AJ80" s="302">
        <v>1784</v>
      </c>
      <c r="AK80" s="303">
        <v>44965</v>
      </c>
      <c r="AL80" s="316">
        <v>142</v>
      </c>
      <c r="AM80" s="302">
        <v>1846</v>
      </c>
      <c r="AN80" s="301">
        <v>52620</v>
      </c>
      <c r="AO80" s="299">
        <v>171</v>
      </c>
      <c r="AP80" s="302">
        <v>2553</v>
      </c>
      <c r="AQ80" s="303">
        <v>80147</v>
      </c>
      <c r="AR80" s="373">
        <v>199</v>
      </c>
      <c r="AS80" s="302">
        <v>4194</v>
      </c>
      <c r="AT80" s="303">
        <v>220827</v>
      </c>
      <c r="AU80" s="373">
        <v>148</v>
      </c>
      <c r="AV80" s="302">
        <v>1963</v>
      </c>
      <c r="AW80" s="303">
        <v>57865</v>
      </c>
      <c r="AX80" s="373">
        <v>150</v>
      </c>
      <c r="AY80" s="302">
        <v>1837</v>
      </c>
      <c r="AZ80" s="303">
        <v>52568</v>
      </c>
    </row>
    <row r="81" spans="1:52" ht="20.100000000000001" customHeight="1" x14ac:dyDescent="0.3">
      <c r="A81" s="288" t="s">
        <v>57</v>
      </c>
      <c r="B81" s="335">
        <v>125</v>
      </c>
      <c r="C81" s="59">
        <v>1204</v>
      </c>
      <c r="D81" s="60">
        <v>35438</v>
      </c>
      <c r="E81" s="58">
        <v>212</v>
      </c>
      <c r="F81" s="336">
        <v>2954</v>
      </c>
      <c r="G81" s="60">
        <v>123327</v>
      </c>
      <c r="H81" s="299">
        <v>359</v>
      </c>
      <c r="I81" s="302">
        <v>9830</v>
      </c>
      <c r="J81" s="301">
        <v>865159</v>
      </c>
      <c r="K81" s="299">
        <v>162</v>
      </c>
      <c r="L81" s="302">
        <v>1425</v>
      </c>
      <c r="M81" s="303">
        <v>46025</v>
      </c>
      <c r="N81" s="316">
        <v>167</v>
      </c>
      <c r="O81" s="302">
        <v>1744</v>
      </c>
      <c r="P81" s="301">
        <v>66794</v>
      </c>
      <c r="Q81" s="299">
        <v>223</v>
      </c>
      <c r="R81" s="302">
        <v>3082</v>
      </c>
      <c r="S81" s="301">
        <v>124147</v>
      </c>
      <c r="T81" s="299">
        <v>352</v>
      </c>
      <c r="U81" s="302">
        <v>9316</v>
      </c>
      <c r="V81" s="301">
        <v>804252</v>
      </c>
      <c r="W81" s="299">
        <v>174</v>
      </c>
      <c r="X81" s="302">
        <v>1711</v>
      </c>
      <c r="Y81" s="303">
        <v>54596</v>
      </c>
      <c r="Z81" s="316">
        <v>191</v>
      </c>
      <c r="AA81" s="302">
        <v>1886</v>
      </c>
      <c r="AB81" s="301">
        <v>65769</v>
      </c>
      <c r="AC81" s="299">
        <v>230</v>
      </c>
      <c r="AD81" s="302">
        <v>3511</v>
      </c>
      <c r="AE81" s="301">
        <v>127598</v>
      </c>
      <c r="AF81" s="299">
        <v>341</v>
      </c>
      <c r="AG81" s="302">
        <v>9316</v>
      </c>
      <c r="AH81" s="301">
        <v>836358</v>
      </c>
      <c r="AI81" s="299">
        <v>178</v>
      </c>
      <c r="AJ81" s="302">
        <v>1882</v>
      </c>
      <c r="AK81" s="303">
        <v>64050</v>
      </c>
      <c r="AL81" s="316">
        <v>184</v>
      </c>
      <c r="AM81" s="302">
        <v>1882</v>
      </c>
      <c r="AN81" s="301">
        <v>65844</v>
      </c>
      <c r="AO81" s="299">
        <v>231</v>
      </c>
      <c r="AP81" s="302">
        <v>3553</v>
      </c>
      <c r="AQ81" s="303">
        <v>141591</v>
      </c>
      <c r="AR81" s="373">
        <v>341</v>
      </c>
      <c r="AS81" s="302">
        <v>9517</v>
      </c>
      <c r="AT81" s="303">
        <v>811298</v>
      </c>
      <c r="AU81" s="373">
        <v>184</v>
      </c>
      <c r="AV81" s="302">
        <v>1786</v>
      </c>
      <c r="AW81" s="303">
        <v>64594</v>
      </c>
      <c r="AX81" s="373">
        <v>171</v>
      </c>
      <c r="AY81" s="302">
        <v>1764</v>
      </c>
      <c r="AZ81" s="303">
        <v>62471</v>
      </c>
    </row>
    <row r="82" spans="1:52" ht="20.100000000000001" customHeight="1" x14ac:dyDescent="0.3">
      <c r="A82" s="325" t="s">
        <v>76</v>
      </c>
      <c r="B82" s="333">
        <v>8</v>
      </c>
      <c r="C82" s="69">
        <v>94</v>
      </c>
      <c r="D82" s="70">
        <v>8636</v>
      </c>
      <c r="E82" s="137">
        <f>+E83+E84</f>
        <v>20</v>
      </c>
      <c r="F82" s="137">
        <f>+F83+F84</f>
        <v>159</v>
      </c>
      <c r="G82" s="70">
        <f>+G83+G84</f>
        <v>11489</v>
      </c>
      <c r="H82" s="137">
        <f t="shared" ref="H82:M82" si="63">+H83+H84</f>
        <v>33</v>
      </c>
      <c r="I82" s="69">
        <f t="shared" si="63"/>
        <v>257</v>
      </c>
      <c r="J82" s="70">
        <f t="shared" si="63"/>
        <v>19497</v>
      </c>
      <c r="K82" s="137">
        <f t="shared" si="63"/>
        <v>36</v>
      </c>
      <c r="L82" s="69">
        <f>+L83+L84</f>
        <v>250</v>
      </c>
      <c r="M82" s="334">
        <f t="shared" si="63"/>
        <v>18495</v>
      </c>
      <c r="N82" s="333">
        <v>37</v>
      </c>
      <c r="O82" s="69">
        <v>263</v>
      </c>
      <c r="P82" s="70">
        <v>18573</v>
      </c>
      <c r="Q82" s="137">
        <f>+Q83+Q84</f>
        <v>39</v>
      </c>
      <c r="R82" s="69">
        <f>+R83+R84</f>
        <v>319</v>
      </c>
      <c r="S82" s="70">
        <f t="shared" ref="S82" si="64">+S83+S84</f>
        <v>18508</v>
      </c>
      <c r="T82" s="137">
        <v>47</v>
      </c>
      <c r="U82" s="69">
        <v>468</v>
      </c>
      <c r="V82" s="70">
        <v>28341</v>
      </c>
      <c r="W82" s="137">
        <f>+W83+W84</f>
        <v>46</v>
      </c>
      <c r="X82" s="69">
        <f t="shared" ref="X82:Y82" si="65">+X83+X84</f>
        <v>357</v>
      </c>
      <c r="Y82" s="334">
        <f t="shared" si="65"/>
        <v>29076</v>
      </c>
      <c r="Z82" s="333">
        <f>+Z83+Z84</f>
        <v>36</v>
      </c>
      <c r="AA82" s="69">
        <f t="shared" ref="AA82:AD82" si="66">+AA83+AA84</f>
        <v>315</v>
      </c>
      <c r="AB82" s="70">
        <f t="shared" si="66"/>
        <v>23372</v>
      </c>
      <c r="AC82" s="137">
        <f>+AC83+AC84</f>
        <v>41</v>
      </c>
      <c r="AD82" s="69">
        <f t="shared" si="66"/>
        <v>390</v>
      </c>
      <c r="AE82" s="70">
        <f t="shared" ref="AE82" si="67">+AE83+AE84</f>
        <v>357393</v>
      </c>
      <c r="AF82" s="137">
        <f>+AF83+AF84</f>
        <v>63</v>
      </c>
      <c r="AG82" s="69">
        <f t="shared" ref="AG82:AH82" si="68">+AG83+AG84</f>
        <v>769</v>
      </c>
      <c r="AH82" s="70">
        <f t="shared" si="68"/>
        <v>42051</v>
      </c>
      <c r="AI82" s="137">
        <f>+AI83+AI84</f>
        <v>63</v>
      </c>
      <c r="AJ82" s="69">
        <f t="shared" ref="AJ82:AN82" si="69">+AJ83+AJ84</f>
        <v>563</v>
      </c>
      <c r="AK82" s="334">
        <f t="shared" si="69"/>
        <v>35763</v>
      </c>
      <c r="AL82" s="333">
        <f>+AL83+AL84</f>
        <v>56</v>
      </c>
      <c r="AM82" s="69">
        <v>507</v>
      </c>
      <c r="AN82" s="70">
        <f t="shared" si="69"/>
        <v>36793</v>
      </c>
      <c r="AO82" s="137">
        <v>58</v>
      </c>
      <c r="AP82" s="69">
        <v>599</v>
      </c>
      <c r="AQ82" s="334">
        <v>35020</v>
      </c>
      <c r="AR82" s="137">
        <v>59</v>
      </c>
      <c r="AS82" s="69">
        <v>801</v>
      </c>
      <c r="AT82" s="334">
        <v>46040</v>
      </c>
      <c r="AU82" s="137">
        <f>+AU83+AU84</f>
        <v>50</v>
      </c>
      <c r="AV82" s="69">
        <f t="shared" ref="AV82:AZ82" si="70">+AV83+AV84</f>
        <v>719</v>
      </c>
      <c r="AW82" s="334">
        <f t="shared" si="70"/>
        <v>48932</v>
      </c>
      <c r="AX82" s="137">
        <f>+AX83+AX84</f>
        <v>54</v>
      </c>
      <c r="AY82" s="69">
        <f t="shared" si="70"/>
        <v>709</v>
      </c>
      <c r="AZ82" s="334">
        <f t="shared" si="70"/>
        <v>52483</v>
      </c>
    </row>
    <row r="83" spans="1:52" ht="20.100000000000001" customHeight="1" x14ac:dyDescent="0.3">
      <c r="A83" s="288" t="s">
        <v>54</v>
      </c>
      <c r="B83" s="335">
        <v>7</v>
      </c>
      <c r="C83" s="59">
        <v>93</v>
      </c>
      <c r="D83" s="60">
        <v>8620</v>
      </c>
      <c r="E83" s="58">
        <f>12+1</f>
        <v>13</v>
      </c>
      <c r="F83" s="336">
        <f>139+4</f>
        <v>143</v>
      </c>
      <c r="G83" s="60">
        <f>11188+33</f>
        <v>11221</v>
      </c>
      <c r="H83" s="299">
        <f>19+2</f>
        <v>21</v>
      </c>
      <c r="I83" s="302">
        <f>209+22</f>
        <v>231</v>
      </c>
      <c r="J83" s="301">
        <f>17237+1039</f>
        <v>18276</v>
      </c>
      <c r="K83" s="299">
        <v>22</v>
      </c>
      <c r="L83" s="302">
        <v>224</v>
      </c>
      <c r="M83" s="303">
        <f>17476+305</f>
        <v>17781</v>
      </c>
      <c r="N83" s="316">
        <v>24</v>
      </c>
      <c r="O83" s="302">
        <v>246</v>
      </c>
      <c r="P83" s="301">
        <v>18077</v>
      </c>
      <c r="Q83" s="299">
        <v>26</v>
      </c>
      <c r="R83" s="302">
        <v>298</v>
      </c>
      <c r="S83" s="301">
        <v>17961</v>
      </c>
      <c r="T83" s="299">
        <v>27</v>
      </c>
      <c r="U83" s="302">
        <v>418</v>
      </c>
      <c r="V83" s="301">
        <v>26469</v>
      </c>
      <c r="W83" s="299">
        <v>29</v>
      </c>
      <c r="X83" s="302">
        <v>330</v>
      </c>
      <c r="Y83" s="303">
        <v>28360</v>
      </c>
      <c r="Z83" s="316">
        <v>22</v>
      </c>
      <c r="AA83" s="302">
        <v>276</v>
      </c>
      <c r="AB83" s="301">
        <v>22808</v>
      </c>
      <c r="AC83" s="299">
        <v>23</v>
      </c>
      <c r="AD83" s="302">
        <v>370</v>
      </c>
      <c r="AE83" s="301">
        <v>262304</v>
      </c>
      <c r="AF83" s="299">
        <v>38</v>
      </c>
      <c r="AG83" s="302">
        <v>671</v>
      </c>
      <c r="AH83" s="301">
        <v>37282</v>
      </c>
      <c r="AI83" s="299">
        <v>40</v>
      </c>
      <c r="AJ83" s="302">
        <v>506</v>
      </c>
      <c r="AK83" s="303">
        <v>34217</v>
      </c>
      <c r="AL83" s="316">
        <v>34</v>
      </c>
      <c r="AM83" s="302">
        <v>459</v>
      </c>
      <c r="AN83" s="301">
        <v>36013</v>
      </c>
      <c r="AO83" s="299">
        <v>35</v>
      </c>
      <c r="AP83" s="302">
        <v>550</v>
      </c>
      <c r="AQ83" s="303">
        <v>33801</v>
      </c>
      <c r="AR83" s="373">
        <v>40</v>
      </c>
      <c r="AS83" s="302">
        <v>765</v>
      </c>
      <c r="AT83" s="303">
        <v>43983</v>
      </c>
      <c r="AU83" s="373">
        <v>35</v>
      </c>
      <c r="AV83" s="302">
        <v>685</v>
      </c>
      <c r="AW83" s="303">
        <v>47911</v>
      </c>
      <c r="AX83" s="373">
        <v>36</v>
      </c>
      <c r="AY83" s="302">
        <v>682</v>
      </c>
      <c r="AZ83" s="303">
        <v>51766</v>
      </c>
    </row>
    <row r="84" spans="1:52" ht="20.100000000000001" customHeight="1" x14ac:dyDescent="0.3">
      <c r="A84" s="288" t="s">
        <v>57</v>
      </c>
      <c r="B84" s="335">
        <v>1</v>
      </c>
      <c r="C84" s="59">
        <v>1</v>
      </c>
      <c r="D84" s="60">
        <v>16</v>
      </c>
      <c r="E84" s="58">
        <f>6+1</f>
        <v>7</v>
      </c>
      <c r="F84" s="336">
        <f>6+10</f>
        <v>16</v>
      </c>
      <c r="G84" s="60">
        <f>84+184</f>
        <v>268</v>
      </c>
      <c r="H84" s="299">
        <f>11+1</f>
        <v>12</v>
      </c>
      <c r="I84" s="302">
        <f>19+7</f>
        <v>26</v>
      </c>
      <c r="J84" s="301">
        <f>377+844</f>
        <v>1221</v>
      </c>
      <c r="K84" s="299">
        <v>14</v>
      </c>
      <c r="L84" s="302">
        <v>26</v>
      </c>
      <c r="M84" s="303">
        <f>656+58</f>
        <v>714</v>
      </c>
      <c r="N84" s="316">
        <v>13</v>
      </c>
      <c r="O84" s="302">
        <v>17</v>
      </c>
      <c r="P84" s="301">
        <v>496</v>
      </c>
      <c r="Q84" s="299">
        <v>13</v>
      </c>
      <c r="R84" s="302">
        <v>21</v>
      </c>
      <c r="S84" s="301">
        <v>547</v>
      </c>
      <c r="T84" s="299">
        <v>20</v>
      </c>
      <c r="U84" s="302">
        <v>50</v>
      </c>
      <c r="V84" s="301">
        <v>1872</v>
      </c>
      <c r="W84" s="299">
        <v>17</v>
      </c>
      <c r="X84" s="302">
        <v>27</v>
      </c>
      <c r="Y84" s="303">
        <v>716</v>
      </c>
      <c r="Z84" s="316">
        <v>14</v>
      </c>
      <c r="AA84" s="302">
        <v>39</v>
      </c>
      <c r="AB84" s="301">
        <v>564</v>
      </c>
      <c r="AC84" s="299">
        <v>18</v>
      </c>
      <c r="AD84" s="302">
        <v>20</v>
      </c>
      <c r="AE84" s="301">
        <v>95089</v>
      </c>
      <c r="AF84" s="299">
        <v>25</v>
      </c>
      <c r="AG84" s="302">
        <v>98</v>
      </c>
      <c r="AH84" s="301">
        <v>4769</v>
      </c>
      <c r="AI84" s="299">
        <v>23</v>
      </c>
      <c r="AJ84" s="302">
        <v>57</v>
      </c>
      <c r="AK84" s="303">
        <v>1546</v>
      </c>
      <c r="AL84" s="316">
        <v>22</v>
      </c>
      <c r="AM84" s="302">
        <v>48</v>
      </c>
      <c r="AN84" s="301">
        <v>780</v>
      </c>
      <c r="AO84" s="299">
        <v>23</v>
      </c>
      <c r="AP84" s="302">
        <v>49</v>
      </c>
      <c r="AQ84" s="303">
        <v>1219</v>
      </c>
      <c r="AR84" s="373">
        <v>19</v>
      </c>
      <c r="AS84" s="302">
        <v>36</v>
      </c>
      <c r="AT84" s="303">
        <v>2057</v>
      </c>
      <c r="AU84" s="373">
        <v>15</v>
      </c>
      <c r="AV84" s="302">
        <v>34</v>
      </c>
      <c r="AW84" s="303">
        <v>1021</v>
      </c>
      <c r="AX84" s="373">
        <v>18</v>
      </c>
      <c r="AY84" s="302">
        <v>27</v>
      </c>
      <c r="AZ84" s="303">
        <v>717</v>
      </c>
    </row>
    <row r="85" spans="1:52" ht="20.100000000000001" customHeight="1" x14ac:dyDescent="0.3">
      <c r="A85" s="288"/>
      <c r="B85" s="335"/>
      <c r="C85" s="59"/>
      <c r="D85" s="60"/>
      <c r="E85" s="58"/>
      <c r="F85" s="59"/>
      <c r="G85" s="60"/>
      <c r="H85" s="58"/>
      <c r="I85" s="59"/>
      <c r="J85" s="60"/>
      <c r="K85" s="58"/>
      <c r="L85" s="59"/>
      <c r="M85" s="337"/>
      <c r="N85" s="335"/>
      <c r="O85" s="59"/>
      <c r="P85" s="60"/>
      <c r="Q85" s="58"/>
      <c r="R85" s="59"/>
      <c r="S85" s="60"/>
      <c r="T85" s="58"/>
      <c r="U85" s="59"/>
      <c r="V85" s="60"/>
      <c r="W85" s="58"/>
      <c r="X85" s="59"/>
      <c r="Y85" s="337"/>
      <c r="Z85" s="335"/>
      <c r="AA85" s="59"/>
      <c r="AB85" s="60"/>
      <c r="AC85" s="58"/>
      <c r="AD85" s="59"/>
      <c r="AE85" s="60"/>
      <c r="AF85" s="58"/>
      <c r="AG85" s="59"/>
      <c r="AH85" s="60"/>
      <c r="AI85" s="58"/>
      <c r="AJ85" s="59"/>
      <c r="AK85" s="337"/>
      <c r="AL85" s="335"/>
      <c r="AM85" s="59"/>
      <c r="AN85" s="60"/>
      <c r="AO85" s="58"/>
      <c r="AP85" s="59"/>
      <c r="AQ85" s="337"/>
      <c r="AR85" s="58"/>
      <c r="AS85" s="59"/>
      <c r="AT85" s="337"/>
      <c r="AU85" s="58"/>
      <c r="AV85" s="59"/>
      <c r="AW85" s="337"/>
      <c r="AX85" s="58"/>
      <c r="AY85" s="59"/>
      <c r="AZ85" s="337"/>
    </row>
    <row r="86" spans="1:52" ht="20.100000000000001" customHeight="1" x14ac:dyDescent="0.3">
      <c r="A86" s="326" t="s">
        <v>64</v>
      </c>
      <c r="B86" s="331">
        <v>1</v>
      </c>
      <c r="C86" s="69">
        <v>2</v>
      </c>
      <c r="D86" s="70">
        <v>72</v>
      </c>
      <c r="E86" s="68">
        <v>1</v>
      </c>
      <c r="F86" s="69">
        <v>1</v>
      </c>
      <c r="G86" s="70">
        <v>22</v>
      </c>
      <c r="H86" s="77">
        <v>0</v>
      </c>
      <c r="I86" s="77">
        <v>0</v>
      </c>
      <c r="J86" s="78">
        <v>0</v>
      </c>
      <c r="K86" s="77">
        <v>0</v>
      </c>
      <c r="L86" s="77">
        <v>0</v>
      </c>
      <c r="M86" s="307">
        <v>0</v>
      </c>
      <c r="N86" s="319"/>
      <c r="O86" s="77"/>
      <c r="P86" s="78"/>
      <c r="Q86" s="77"/>
      <c r="R86" s="77"/>
      <c r="S86" s="78"/>
      <c r="T86" s="77"/>
      <c r="U86" s="77"/>
      <c r="V86" s="78"/>
      <c r="W86" s="77"/>
      <c r="X86" s="77"/>
      <c r="Y86" s="307"/>
      <c r="Z86" s="319"/>
      <c r="AA86" s="77"/>
      <c r="AB86" s="78"/>
      <c r="AC86" s="77"/>
      <c r="AD86" s="77"/>
      <c r="AE86" s="78"/>
      <c r="AF86" s="77"/>
      <c r="AG86" s="77"/>
      <c r="AH86" s="78"/>
      <c r="AI86" s="77"/>
      <c r="AJ86" s="77"/>
      <c r="AK86" s="307"/>
      <c r="AL86" s="319"/>
      <c r="AM86" s="77"/>
      <c r="AN86" s="78"/>
      <c r="AO86" s="77"/>
      <c r="AP86" s="77"/>
      <c r="AQ86" s="307"/>
      <c r="AR86" s="77"/>
      <c r="AS86" s="77"/>
      <c r="AT86" s="307"/>
      <c r="AU86" s="77"/>
      <c r="AV86" s="77"/>
      <c r="AW86" s="307"/>
      <c r="AX86" s="77"/>
      <c r="AY86" s="77"/>
      <c r="AZ86" s="307"/>
    </row>
    <row r="87" spans="1:52" ht="20.100000000000001" customHeight="1" x14ac:dyDescent="0.3">
      <c r="A87" s="288" t="s">
        <v>54</v>
      </c>
      <c r="B87" s="338">
        <v>1</v>
      </c>
      <c r="C87" s="59">
        <v>2</v>
      </c>
      <c r="D87" s="60">
        <v>72</v>
      </c>
      <c r="E87" s="65">
        <v>0</v>
      </c>
      <c r="F87" s="63">
        <v>0</v>
      </c>
      <c r="G87" s="64">
        <v>0</v>
      </c>
      <c r="H87" s="63">
        <v>0</v>
      </c>
      <c r="I87" s="63">
        <v>0</v>
      </c>
      <c r="J87" s="64">
        <v>0</v>
      </c>
      <c r="K87" s="63">
        <v>0</v>
      </c>
      <c r="L87" s="63">
        <v>0</v>
      </c>
      <c r="M87" s="309">
        <v>0</v>
      </c>
      <c r="N87" s="310"/>
      <c r="O87" s="63"/>
      <c r="P87" s="64"/>
      <c r="Q87" s="63"/>
      <c r="R87" s="63"/>
      <c r="S87" s="64"/>
      <c r="T87" s="63"/>
      <c r="U87" s="63"/>
      <c r="V87" s="64"/>
      <c r="W87" s="63"/>
      <c r="X87" s="63"/>
      <c r="Y87" s="309"/>
      <c r="Z87" s="310"/>
      <c r="AA87" s="63"/>
      <c r="AB87" s="64"/>
      <c r="AC87" s="63"/>
      <c r="AD87" s="63"/>
      <c r="AE87" s="64"/>
      <c r="AF87" s="63"/>
      <c r="AG87" s="63"/>
      <c r="AH87" s="64"/>
      <c r="AI87" s="63"/>
      <c r="AJ87" s="63"/>
      <c r="AK87" s="309"/>
      <c r="AL87" s="310"/>
      <c r="AM87" s="63"/>
      <c r="AN87" s="64"/>
      <c r="AO87" s="63"/>
      <c r="AP87" s="63"/>
      <c r="AQ87" s="309"/>
      <c r="AR87" s="63"/>
      <c r="AS87" s="63"/>
      <c r="AT87" s="309"/>
      <c r="AU87" s="63"/>
      <c r="AV87" s="63"/>
      <c r="AW87" s="309"/>
      <c r="AX87" s="63"/>
      <c r="AY87" s="63"/>
      <c r="AZ87" s="309"/>
    </row>
    <row r="88" spans="1:52" ht="20.100000000000001" customHeight="1" thickBot="1" x14ac:dyDescent="0.35">
      <c r="A88" s="290" t="s">
        <v>57</v>
      </c>
      <c r="B88" s="339">
        <v>0</v>
      </c>
      <c r="C88" s="340">
        <v>0</v>
      </c>
      <c r="D88" s="341">
        <v>0</v>
      </c>
      <c r="E88" s="342">
        <v>1</v>
      </c>
      <c r="F88" s="343">
        <v>1</v>
      </c>
      <c r="G88" s="344">
        <v>22</v>
      </c>
      <c r="H88" s="340">
        <v>0</v>
      </c>
      <c r="I88" s="340">
        <v>0</v>
      </c>
      <c r="J88" s="341">
        <v>0</v>
      </c>
      <c r="K88" s="340">
        <v>0</v>
      </c>
      <c r="L88" s="340">
        <v>0</v>
      </c>
      <c r="M88" s="345">
        <v>0</v>
      </c>
      <c r="N88" s="339"/>
      <c r="O88" s="340"/>
      <c r="P88" s="341"/>
      <c r="Q88" s="340"/>
      <c r="R88" s="340"/>
      <c r="S88" s="341"/>
      <c r="T88" s="340"/>
      <c r="U88" s="340"/>
      <c r="V88" s="341"/>
      <c r="W88" s="340"/>
      <c r="X88" s="340"/>
      <c r="Y88" s="345"/>
      <c r="Z88" s="339"/>
      <c r="AA88" s="340"/>
      <c r="AB88" s="341"/>
      <c r="AC88" s="340"/>
      <c r="AD88" s="340"/>
      <c r="AE88" s="341"/>
      <c r="AF88" s="340"/>
      <c r="AG88" s="340"/>
      <c r="AH88" s="341"/>
      <c r="AI88" s="340"/>
      <c r="AJ88" s="340"/>
      <c r="AK88" s="345"/>
      <c r="AL88" s="339"/>
      <c r="AM88" s="340"/>
      <c r="AN88" s="341"/>
      <c r="AO88" s="340"/>
      <c r="AP88" s="340"/>
      <c r="AQ88" s="345"/>
      <c r="AR88" s="340"/>
      <c r="AS88" s="340"/>
      <c r="AT88" s="345"/>
      <c r="AU88" s="340"/>
      <c r="AV88" s="340"/>
      <c r="AW88" s="345"/>
      <c r="AX88" s="340"/>
      <c r="AY88" s="340"/>
      <c r="AZ88" s="345"/>
    </row>
    <row r="89" spans="1:52" s="88" customFormat="1" ht="12.6" thickTop="1" x14ac:dyDescent="0.3">
      <c r="A89" s="86" t="s">
        <v>71</v>
      </c>
      <c r="B89" s="87"/>
      <c r="C89" s="87"/>
      <c r="D89" s="87"/>
      <c r="E89" s="87"/>
      <c r="F89" s="87"/>
      <c r="G89" s="87"/>
      <c r="H89" s="87"/>
      <c r="I89" s="87"/>
      <c r="J89" s="87"/>
    </row>
    <row r="90" spans="1:52" s="88" customFormat="1" ht="12" x14ac:dyDescent="0.3">
      <c r="A90" s="86" t="s">
        <v>72</v>
      </c>
      <c r="B90" s="87"/>
      <c r="C90" s="87"/>
      <c r="D90" s="87"/>
      <c r="E90" s="87"/>
      <c r="F90" s="87"/>
      <c r="G90" s="87"/>
      <c r="H90" s="87"/>
      <c r="I90" s="87"/>
      <c r="J90" s="87"/>
    </row>
    <row r="91" spans="1:52" ht="14.4" x14ac:dyDescent="0.3">
      <c r="A91" s="418" t="s">
        <v>77</v>
      </c>
      <c r="B91" s="418"/>
      <c r="C91" s="418"/>
      <c r="D91" s="418"/>
      <c r="E91" s="418"/>
    </row>
    <row r="92" spans="1:52" ht="20.100000000000001" customHeight="1" x14ac:dyDescent="0.3">
      <c r="A92" s="52"/>
    </row>
    <row r="93" spans="1:52" ht="20.100000000000001" customHeight="1" x14ac:dyDescent="0.3">
      <c r="A93" s="52"/>
    </row>
    <row r="94" spans="1:52" ht="20.100000000000001" customHeight="1" x14ac:dyDescent="0.3">
      <c r="A94" s="52"/>
    </row>
    <row r="95" spans="1:52" ht="20.100000000000001" customHeight="1" x14ac:dyDescent="0.3">
      <c r="A95" s="52"/>
    </row>
    <row r="96" spans="1:52" ht="20.100000000000001" customHeight="1" x14ac:dyDescent="0.3">
      <c r="A96" s="52"/>
    </row>
    <row r="97" spans="1:1" ht="20.100000000000001" customHeight="1" x14ac:dyDescent="0.3">
      <c r="A97" s="52"/>
    </row>
    <row r="98" spans="1:1" ht="20.100000000000001" customHeight="1" x14ac:dyDescent="0.3">
      <c r="A98" s="52"/>
    </row>
    <row r="99" spans="1:1" ht="20.100000000000001" customHeight="1" x14ac:dyDescent="0.3">
      <c r="A99" s="52"/>
    </row>
    <row r="100" spans="1:1" ht="20.100000000000001" customHeight="1" x14ac:dyDescent="0.3">
      <c r="A100" s="52"/>
    </row>
    <row r="101" spans="1:1" ht="20.100000000000001" customHeight="1" x14ac:dyDescent="0.3">
      <c r="A101" s="52"/>
    </row>
    <row r="102" spans="1:1" ht="20.100000000000001" customHeight="1" x14ac:dyDescent="0.3">
      <c r="A102" s="52"/>
    </row>
    <row r="103" spans="1:1" ht="20.100000000000001" customHeight="1" x14ac:dyDescent="0.3">
      <c r="A103" s="52"/>
    </row>
    <row r="104" spans="1:1" ht="20.100000000000001" customHeight="1" x14ac:dyDescent="0.3">
      <c r="A104" s="52"/>
    </row>
    <row r="105" spans="1:1" ht="20.100000000000001" customHeight="1" x14ac:dyDescent="0.3">
      <c r="A105" s="52"/>
    </row>
    <row r="106" spans="1:1" ht="20.100000000000001" customHeight="1" x14ac:dyDescent="0.3">
      <c r="A106" s="52"/>
    </row>
    <row r="107" spans="1:1" ht="20.100000000000001" customHeight="1" x14ac:dyDescent="0.3">
      <c r="A107" s="52"/>
    </row>
    <row r="108" spans="1:1" ht="20.100000000000001" customHeight="1" x14ac:dyDescent="0.3">
      <c r="A108" s="52"/>
    </row>
    <row r="109" spans="1:1" ht="20.100000000000001" customHeight="1" x14ac:dyDescent="0.3">
      <c r="A109" s="52"/>
    </row>
    <row r="110" spans="1:1" ht="20.100000000000001" customHeight="1" x14ac:dyDescent="0.3">
      <c r="A110" s="52"/>
    </row>
    <row r="111" spans="1:1" ht="20.100000000000001" customHeight="1" x14ac:dyDescent="0.3">
      <c r="A111" s="52"/>
    </row>
    <row r="112" spans="1:1" ht="20.100000000000001" customHeight="1" x14ac:dyDescent="0.3">
      <c r="A112" s="52"/>
    </row>
    <row r="113" spans="1:1" ht="20.100000000000001" customHeight="1" x14ac:dyDescent="0.3">
      <c r="A113" s="52"/>
    </row>
    <row r="114" spans="1:1" ht="20.100000000000001" customHeight="1" x14ac:dyDescent="0.3">
      <c r="A114" s="52"/>
    </row>
    <row r="115" spans="1:1" ht="20.100000000000001" customHeight="1" x14ac:dyDescent="0.3">
      <c r="A115" s="52"/>
    </row>
    <row r="116" spans="1:1" ht="20.100000000000001" customHeight="1" x14ac:dyDescent="0.3">
      <c r="A116" s="52"/>
    </row>
    <row r="117" spans="1:1" ht="20.100000000000001" customHeight="1" x14ac:dyDescent="0.3">
      <c r="A117" s="52"/>
    </row>
    <row r="118" spans="1:1" ht="20.100000000000001" customHeight="1" x14ac:dyDescent="0.3">
      <c r="A118" s="52"/>
    </row>
    <row r="119" spans="1:1" ht="20.100000000000001" customHeight="1" x14ac:dyDescent="0.3">
      <c r="A119" s="52"/>
    </row>
    <row r="120" spans="1:1" ht="20.100000000000001" customHeight="1" x14ac:dyDescent="0.3">
      <c r="A120" s="52"/>
    </row>
    <row r="121" spans="1:1" ht="20.100000000000001" customHeight="1" x14ac:dyDescent="0.3">
      <c r="A121" s="52"/>
    </row>
    <row r="122" spans="1:1" ht="20.100000000000001" customHeight="1" x14ac:dyDescent="0.3">
      <c r="A122" s="52"/>
    </row>
    <row r="123" spans="1:1" ht="20.100000000000001" customHeight="1" x14ac:dyDescent="0.3">
      <c r="A123" s="52"/>
    </row>
    <row r="124" spans="1:1" ht="20.100000000000001" customHeight="1" x14ac:dyDescent="0.3">
      <c r="A124" s="52"/>
    </row>
    <row r="125" spans="1:1" ht="20.100000000000001" customHeight="1" x14ac:dyDescent="0.3">
      <c r="A125" s="52"/>
    </row>
    <row r="126" spans="1:1" ht="20.100000000000001" customHeight="1" x14ac:dyDescent="0.3">
      <c r="A126" s="52"/>
    </row>
    <row r="127" spans="1:1" ht="20.100000000000001" customHeight="1" x14ac:dyDescent="0.3">
      <c r="A127" s="52"/>
    </row>
    <row r="128" spans="1:1" ht="20.100000000000001" customHeight="1" x14ac:dyDescent="0.3">
      <c r="A128" s="52"/>
    </row>
    <row r="129" spans="1:1" ht="20.100000000000001" customHeight="1" x14ac:dyDescent="0.3">
      <c r="A129" s="52"/>
    </row>
    <row r="130" spans="1:1" ht="20.100000000000001" customHeight="1" x14ac:dyDescent="0.3">
      <c r="A130" s="52"/>
    </row>
    <row r="131" spans="1:1" ht="20.100000000000001" customHeight="1" x14ac:dyDescent="0.3">
      <c r="A131" s="52"/>
    </row>
    <row r="132" spans="1:1" ht="20.100000000000001" customHeight="1" x14ac:dyDescent="0.3">
      <c r="A132" s="52"/>
    </row>
    <row r="133" spans="1:1" ht="20.100000000000001" customHeight="1" x14ac:dyDescent="0.3">
      <c r="A133" s="52"/>
    </row>
    <row r="134" spans="1:1" ht="20.100000000000001" customHeight="1" x14ac:dyDescent="0.3">
      <c r="A134" s="52"/>
    </row>
    <row r="135" spans="1:1" ht="20.100000000000001" customHeight="1" x14ac:dyDescent="0.3">
      <c r="A135" s="52"/>
    </row>
    <row r="136" spans="1:1" ht="20.100000000000001" customHeight="1" x14ac:dyDescent="0.3">
      <c r="A136" s="52"/>
    </row>
    <row r="137" spans="1:1" ht="20.100000000000001" customHeight="1" x14ac:dyDescent="0.3">
      <c r="A137" s="52" t="s">
        <v>65</v>
      </c>
    </row>
  </sheetData>
  <mergeCells count="141">
    <mergeCell ref="AU5:AW5"/>
    <mergeCell ref="AU6:AU7"/>
    <mergeCell ref="AV6:AV7"/>
    <mergeCell ref="AW6:AW7"/>
    <mergeCell ref="AU71:AW71"/>
    <mergeCell ref="AU72:AU73"/>
    <mergeCell ref="AV72:AV73"/>
    <mergeCell ref="AW72:AW73"/>
    <mergeCell ref="AR5:AT5"/>
    <mergeCell ref="AR6:AR7"/>
    <mergeCell ref="AS6:AS7"/>
    <mergeCell ref="AT6:AT7"/>
    <mergeCell ref="AR71:AT71"/>
    <mergeCell ref="AR72:AR73"/>
    <mergeCell ref="AS72:AS73"/>
    <mergeCell ref="AT72:AT73"/>
    <mergeCell ref="AO5:AQ5"/>
    <mergeCell ref="AO6:AO7"/>
    <mergeCell ref="AP6:AP7"/>
    <mergeCell ref="AQ6:AQ7"/>
    <mergeCell ref="AO71:AQ71"/>
    <mergeCell ref="AO72:AO73"/>
    <mergeCell ref="AP72:AP73"/>
    <mergeCell ref="AQ72:AQ73"/>
    <mergeCell ref="AL71:AN71"/>
    <mergeCell ref="AL72:AL73"/>
    <mergeCell ref="AM72:AM73"/>
    <mergeCell ref="AN72:AN73"/>
    <mergeCell ref="AL5:AN5"/>
    <mergeCell ref="AL6:AL7"/>
    <mergeCell ref="AM6:AM7"/>
    <mergeCell ref="AN6:AN7"/>
    <mergeCell ref="AI71:AK71"/>
    <mergeCell ref="AI72:AI73"/>
    <mergeCell ref="AJ72:AJ73"/>
    <mergeCell ref="AK72:AK73"/>
    <mergeCell ref="AI5:AK5"/>
    <mergeCell ref="AI6:AI7"/>
    <mergeCell ref="AJ6:AJ7"/>
    <mergeCell ref="AK6:AK7"/>
    <mergeCell ref="V6:V7"/>
    <mergeCell ref="X72:X73"/>
    <mergeCell ref="AF72:AF73"/>
    <mergeCell ref="AG72:AG73"/>
    <mergeCell ref="AH72:AH73"/>
    <mergeCell ref="AF5:AH5"/>
    <mergeCell ref="AF6:AF7"/>
    <mergeCell ref="AG6:AG7"/>
    <mergeCell ref="AH6:AH7"/>
    <mergeCell ref="AF71:AH71"/>
    <mergeCell ref="AC72:AC73"/>
    <mergeCell ref="AD72:AD73"/>
    <mergeCell ref="AE72:AE73"/>
    <mergeCell ref="AC5:AE5"/>
    <mergeCell ref="AC6:AC7"/>
    <mergeCell ref="AD6:AD7"/>
    <mergeCell ref="Z71:AB71"/>
    <mergeCell ref="Q72:Q73"/>
    <mergeCell ref="R72:R73"/>
    <mergeCell ref="S72:S73"/>
    <mergeCell ref="Q5:S5"/>
    <mergeCell ref="Q6:Q7"/>
    <mergeCell ref="R6:R7"/>
    <mergeCell ref="S6:S7"/>
    <mergeCell ref="T71:V71"/>
    <mergeCell ref="Q71:S71"/>
    <mergeCell ref="W72:W73"/>
    <mergeCell ref="W5:Y5"/>
    <mergeCell ref="W6:W7"/>
    <mergeCell ref="A91:E91"/>
    <mergeCell ref="C72:C73"/>
    <mergeCell ref="D72:D73"/>
    <mergeCell ref="E72:E73"/>
    <mergeCell ref="F72:F73"/>
    <mergeCell ref="G72:G73"/>
    <mergeCell ref="H72:H73"/>
    <mergeCell ref="B72:B73"/>
    <mergeCell ref="J6:J7"/>
    <mergeCell ref="A71:A73"/>
    <mergeCell ref="B71:D71"/>
    <mergeCell ref="E71:G71"/>
    <mergeCell ref="A6:A7"/>
    <mergeCell ref="H71:J71"/>
    <mergeCell ref="D6:D7"/>
    <mergeCell ref="E6:E7"/>
    <mergeCell ref="F6:F7"/>
    <mergeCell ref="G6:G7"/>
    <mergeCell ref="H6:H7"/>
    <mergeCell ref="I72:I73"/>
    <mergeCell ref="J72:J73"/>
    <mergeCell ref="U72:U73"/>
    <mergeCell ref="V72:V73"/>
    <mergeCell ref="N72:N73"/>
    <mergeCell ref="O72:O73"/>
    <mergeCell ref="P72:P73"/>
    <mergeCell ref="K72:K73"/>
    <mergeCell ref="L72:L73"/>
    <mergeCell ref="M72:M73"/>
    <mergeCell ref="T72:T73"/>
    <mergeCell ref="N5:P5"/>
    <mergeCell ref="N6:N7"/>
    <mergeCell ref="O6:O7"/>
    <mergeCell ref="A2:J2"/>
    <mergeCell ref="A68:J68"/>
    <mergeCell ref="B5:D5"/>
    <mergeCell ref="E5:G5"/>
    <mergeCell ref="H5:J5"/>
    <mergeCell ref="K71:M71"/>
    <mergeCell ref="K5:M5"/>
    <mergeCell ref="K6:K7"/>
    <mergeCell ref="L6:L7"/>
    <mergeCell ref="M6:M7"/>
    <mergeCell ref="I6:I7"/>
    <mergeCell ref="B6:B7"/>
    <mergeCell ref="C6:C7"/>
    <mergeCell ref="P6:P7"/>
    <mergeCell ref="N71:P71"/>
    <mergeCell ref="T5:V5"/>
    <mergeCell ref="T6:T7"/>
    <mergeCell ref="U6:U7"/>
    <mergeCell ref="AX5:AZ5"/>
    <mergeCell ref="AX6:AX7"/>
    <mergeCell ref="AY6:AY7"/>
    <mergeCell ref="AZ6:AZ7"/>
    <mergeCell ref="AX71:AZ71"/>
    <mergeCell ref="AX72:AX73"/>
    <mergeCell ref="AY72:AY73"/>
    <mergeCell ref="AZ72:AZ73"/>
    <mergeCell ref="X6:X7"/>
    <mergeCell ref="Y6:Y7"/>
    <mergeCell ref="W71:Y71"/>
    <mergeCell ref="Y72:Y73"/>
    <mergeCell ref="AE6:AE7"/>
    <mergeCell ref="AC71:AE71"/>
    <mergeCell ref="Z72:Z73"/>
    <mergeCell ref="AA72:AA73"/>
    <mergeCell ref="AB72:AB73"/>
    <mergeCell ref="Z5:AB5"/>
    <mergeCell ref="Z6:Z7"/>
    <mergeCell ref="AA6:AA7"/>
    <mergeCell ref="AB6:AB7"/>
  </mergeCells>
  <phoneticPr fontId="26" type="noConversion"/>
  <pageMargins left="0.7" right="0.7" top="0.75" bottom="0.75" header="0.3" footer="0.3"/>
  <pageSetup paperSize="9" scale="52" fitToHeight="0" orientation="landscape" r:id="rId1"/>
  <rowBreaks count="1" manualBreakCount="1">
    <brk id="6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Z28"/>
  <sheetViews>
    <sheetView tabSelected="1" view="pageBreakPreview" topLeftCell="AD13" zoomScale="70" zoomScaleNormal="100" zoomScaleSheetLayoutView="70" workbookViewId="0">
      <selection activeCell="AR36" sqref="AR36"/>
    </sheetView>
  </sheetViews>
  <sheetFormatPr baseColWidth="10" defaultColWidth="11.44140625" defaultRowHeight="14.4" x14ac:dyDescent="0.3"/>
  <cols>
    <col min="1" max="1" width="52.6640625" style="143" customWidth="1"/>
    <col min="2" max="2" width="15.33203125" style="159" hidden="1" customWidth="1"/>
    <col min="3" max="3" width="19.5546875" style="159" hidden="1" customWidth="1"/>
    <col min="4" max="4" width="19.109375" style="159" hidden="1" customWidth="1"/>
    <col min="5" max="5" width="12.6640625" style="145" hidden="1" customWidth="1"/>
    <col min="6" max="6" width="20.44140625" style="145" hidden="1" customWidth="1"/>
    <col min="7" max="7" width="14.77734375" style="145" hidden="1" customWidth="1"/>
    <col min="8" max="8" width="0" style="159" hidden="1" customWidth="1"/>
    <col min="9" max="9" width="15.21875" style="159" hidden="1" customWidth="1"/>
    <col min="10" max="10" width="13.77734375" style="159" hidden="1" customWidth="1"/>
    <col min="11" max="13" width="0" style="143" hidden="1" customWidth="1"/>
    <col min="14" max="16384" width="11.44140625" style="143"/>
  </cols>
  <sheetData>
    <row r="2" spans="1:52" ht="21" x14ac:dyDescent="0.3">
      <c r="A2" s="467" t="s">
        <v>78</v>
      </c>
      <c r="B2" s="467"/>
      <c r="C2" s="467"/>
      <c r="D2" s="467"/>
      <c r="E2" s="467"/>
      <c r="F2" s="467"/>
      <c r="G2" s="467"/>
      <c r="H2" s="467"/>
      <c r="I2" s="467"/>
      <c r="J2" s="467"/>
      <c r="K2" s="467"/>
      <c r="L2" s="467"/>
      <c r="M2" s="467"/>
      <c r="N2" s="467"/>
      <c r="O2" s="467"/>
      <c r="P2" s="467"/>
      <c r="Q2" s="467"/>
      <c r="R2" s="467"/>
      <c r="S2" s="467"/>
      <c r="T2" s="467"/>
    </row>
    <row r="3" spans="1:52" ht="21" customHeight="1" x14ac:dyDescent="0.4">
      <c r="A3" s="468" t="s">
        <v>79</v>
      </c>
      <c r="B3" s="468"/>
      <c r="C3" s="468"/>
      <c r="D3" s="468"/>
      <c r="E3" s="468"/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8"/>
      <c r="Q3" s="468"/>
      <c r="R3" s="468"/>
      <c r="S3" s="468"/>
      <c r="T3" s="468"/>
    </row>
    <row r="4" spans="1:52" ht="21" customHeight="1" x14ac:dyDescent="0.4">
      <c r="A4" s="144"/>
      <c r="B4" s="144"/>
      <c r="C4" s="144"/>
      <c r="D4" s="144"/>
    </row>
    <row r="5" spans="1:52" ht="15" thickBot="1" x14ac:dyDescent="0.35">
      <c r="A5" s="143" t="s">
        <v>80</v>
      </c>
    </row>
    <row r="6" spans="1:52" s="146" customFormat="1" ht="23.25" customHeight="1" thickTop="1" x14ac:dyDescent="0.3">
      <c r="A6" s="458"/>
      <c r="B6" s="460" t="s">
        <v>2</v>
      </c>
      <c r="C6" s="461"/>
      <c r="D6" s="462"/>
      <c r="E6" s="463" t="s">
        <v>3</v>
      </c>
      <c r="F6" s="464"/>
      <c r="G6" s="465"/>
      <c r="H6" s="463" t="s">
        <v>4</v>
      </c>
      <c r="I6" s="464"/>
      <c r="J6" s="465"/>
      <c r="K6" s="446" t="s">
        <v>91</v>
      </c>
      <c r="L6" s="447"/>
      <c r="M6" s="447"/>
      <c r="N6" s="452" t="s">
        <v>95</v>
      </c>
      <c r="O6" s="438"/>
      <c r="P6" s="453"/>
      <c r="Q6" s="437" t="s">
        <v>96</v>
      </c>
      <c r="R6" s="438"/>
      <c r="S6" s="453"/>
      <c r="T6" s="437" t="s">
        <v>97</v>
      </c>
      <c r="U6" s="438"/>
      <c r="V6" s="453"/>
      <c r="W6" s="437" t="s">
        <v>98</v>
      </c>
      <c r="X6" s="438"/>
      <c r="Y6" s="439"/>
      <c r="Z6" s="452" t="s">
        <v>99</v>
      </c>
      <c r="AA6" s="438"/>
      <c r="AB6" s="453"/>
      <c r="AC6" s="437" t="s">
        <v>100</v>
      </c>
      <c r="AD6" s="438"/>
      <c r="AE6" s="453"/>
      <c r="AF6" s="437" t="s">
        <v>101</v>
      </c>
      <c r="AG6" s="438"/>
      <c r="AH6" s="453"/>
      <c r="AI6" s="437" t="s">
        <v>102</v>
      </c>
      <c r="AJ6" s="438"/>
      <c r="AK6" s="439"/>
      <c r="AL6" s="452" t="s">
        <v>103</v>
      </c>
      <c r="AM6" s="438"/>
      <c r="AN6" s="453"/>
      <c r="AO6" s="437" t="s">
        <v>104</v>
      </c>
      <c r="AP6" s="438"/>
      <c r="AQ6" s="439"/>
      <c r="AR6" s="437" t="s">
        <v>105</v>
      </c>
      <c r="AS6" s="438"/>
      <c r="AT6" s="439"/>
      <c r="AU6" s="437" t="s">
        <v>106</v>
      </c>
      <c r="AV6" s="438"/>
      <c r="AW6" s="439"/>
      <c r="AX6" s="437" t="s">
        <v>107</v>
      </c>
      <c r="AY6" s="438"/>
      <c r="AZ6" s="439"/>
    </row>
    <row r="7" spans="1:52" s="147" customFormat="1" ht="15" customHeight="1" x14ac:dyDescent="0.3">
      <c r="A7" s="459"/>
      <c r="B7" s="448" t="s">
        <v>81</v>
      </c>
      <c r="C7" s="449" t="s">
        <v>82</v>
      </c>
      <c r="D7" s="466" t="s">
        <v>62</v>
      </c>
      <c r="E7" s="448" t="s">
        <v>81</v>
      </c>
      <c r="F7" s="449" t="s">
        <v>82</v>
      </c>
      <c r="G7" s="466" t="s">
        <v>62</v>
      </c>
      <c r="H7" s="448" t="s">
        <v>81</v>
      </c>
      <c r="I7" s="449" t="s">
        <v>82</v>
      </c>
      <c r="J7" s="466" t="s">
        <v>62</v>
      </c>
      <c r="K7" s="448" t="s">
        <v>81</v>
      </c>
      <c r="L7" s="449" t="s">
        <v>82</v>
      </c>
      <c r="M7" s="450" t="s">
        <v>62</v>
      </c>
      <c r="N7" s="454" t="s">
        <v>81</v>
      </c>
      <c r="O7" s="442" t="s">
        <v>82</v>
      </c>
      <c r="P7" s="456" t="s">
        <v>62</v>
      </c>
      <c r="Q7" s="440" t="s">
        <v>81</v>
      </c>
      <c r="R7" s="442" t="s">
        <v>82</v>
      </c>
      <c r="S7" s="456" t="s">
        <v>62</v>
      </c>
      <c r="T7" s="440" t="s">
        <v>81</v>
      </c>
      <c r="U7" s="442" t="s">
        <v>82</v>
      </c>
      <c r="V7" s="456" t="s">
        <v>62</v>
      </c>
      <c r="W7" s="440" t="s">
        <v>81</v>
      </c>
      <c r="X7" s="442" t="s">
        <v>82</v>
      </c>
      <c r="Y7" s="444" t="s">
        <v>62</v>
      </c>
      <c r="Z7" s="454" t="s">
        <v>81</v>
      </c>
      <c r="AA7" s="442" t="s">
        <v>82</v>
      </c>
      <c r="AB7" s="456" t="s">
        <v>62</v>
      </c>
      <c r="AC7" s="440" t="s">
        <v>81</v>
      </c>
      <c r="AD7" s="442" t="s">
        <v>82</v>
      </c>
      <c r="AE7" s="456" t="s">
        <v>62</v>
      </c>
      <c r="AF7" s="440" t="s">
        <v>81</v>
      </c>
      <c r="AG7" s="442" t="s">
        <v>82</v>
      </c>
      <c r="AH7" s="456" t="s">
        <v>62</v>
      </c>
      <c r="AI7" s="440" t="s">
        <v>81</v>
      </c>
      <c r="AJ7" s="442" t="s">
        <v>82</v>
      </c>
      <c r="AK7" s="444" t="s">
        <v>62</v>
      </c>
      <c r="AL7" s="454" t="s">
        <v>81</v>
      </c>
      <c r="AM7" s="442" t="s">
        <v>82</v>
      </c>
      <c r="AN7" s="456" t="s">
        <v>62</v>
      </c>
      <c r="AO7" s="440" t="s">
        <v>81</v>
      </c>
      <c r="AP7" s="442" t="s">
        <v>82</v>
      </c>
      <c r="AQ7" s="444" t="s">
        <v>62</v>
      </c>
      <c r="AR7" s="440" t="s">
        <v>81</v>
      </c>
      <c r="AS7" s="442" t="s">
        <v>82</v>
      </c>
      <c r="AT7" s="444" t="s">
        <v>62</v>
      </c>
      <c r="AU7" s="440" t="s">
        <v>81</v>
      </c>
      <c r="AV7" s="442" t="s">
        <v>82</v>
      </c>
      <c r="AW7" s="444" t="s">
        <v>62</v>
      </c>
      <c r="AX7" s="440" t="s">
        <v>81</v>
      </c>
      <c r="AY7" s="442" t="s">
        <v>82</v>
      </c>
      <c r="AZ7" s="444" t="s">
        <v>62</v>
      </c>
    </row>
    <row r="8" spans="1:52" s="147" customFormat="1" ht="40.5" customHeight="1" thickBot="1" x14ac:dyDescent="0.35">
      <c r="A8" s="148"/>
      <c r="B8" s="441"/>
      <c r="C8" s="443"/>
      <c r="D8" s="457"/>
      <c r="E8" s="441"/>
      <c r="F8" s="443"/>
      <c r="G8" s="457"/>
      <c r="H8" s="441"/>
      <c r="I8" s="443"/>
      <c r="J8" s="457"/>
      <c r="K8" s="441"/>
      <c r="L8" s="443"/>
      <c r="M8" s="451"/>
      <c r="N8" s="455"/>
      <c r="O8" s="443"/>
      <c r="P8" s="457"/>
      <c r="Q8" s="441"/>
      <c r="R8" s="443"/>
      <c r="S8" s="457"/>
      <c r="T8" s="441"/>
      <c r="U8" s="443"/>
      <c r="V8" s="457"/>
      <c r="W8" s="441"/>
      <c r="X8" s="443"/>
      <c r="Y8" s="445"/>
      <c r="Z8" s="455"/>
      <c r="AA8" s="443"/>
      <c r="AB8" s="457"/>
      <c r="AC8" s="441"/>
      <c r="AD8" s="443"/>
      <c r="AE8" s="457"/>
      <c r="AF8" s="441"/>
      <c r="AG8" s="443"/>
      <c r="AH8" s="457"/>
      <c r="AI8" s="441"/>
      <c r="AJ8" s="443"/>
      <c r="AK8" s="445"/>
      <c r="AL8" s="455"/>
      <c r="AM8" s="443"/>
      <c r="AN8" s="457"/>
      <c r="AO8" s="441"/>
      <c r="AP8" s="443"/>
      <c r="AQ8" s="445"/>
      <c r="AR8" s="441"/>
      <c r="AS8" s="443"/>
      <c r="AT8" s="445"/>
      <c r="AU8" s="441"/>
      <c r="AV8" s="443"/>
      <c r="AW8" s="445"/>
      <c r="AX8" s="441"/>
      <c r="AY8" s="443"/>
      <c r="AZ8" s="445"/>
    </row>
    <row r="9" spans="1:52" s="151" customFormat="1" ht="33.75" customHeight="1" thickTop="1" x14ac:dyDescent="0.3">
      <c r="A9" s="149" t="s">
        <v>90</v>
      </c>
      <c r="B9" s="150">
        <f>B11+B18</f>
        <v>872</v>
      </c>
      <c r="C9" s="150">
        <f>C11+C18</f>
        <v>6228</v>
      </c>
      <c r="D9" s="161">
        <f>D11+D18</f>
        <v>247264</v>
      </c>
      <c r="E9" s="150">
        <f t="shared" ref="E9:F9" si="0">E11+E18</f>
        <v>1161</v>
      </c>
      <c r="F9" s="160">
        <f t="shared" si="0"/>
        <v>10872</v>
      </c>
      <c r="G9" s="161">
        <f>G11+G18</f>
        <v>434192</v>
      </c>
      <c r="H9" s="150">
        <f>H11</f>
        <v>1548</v>
      </c>
      <c r="I9" s="150">
        <f t="shared" ref="I9:J9" si="1">I11</f>
        <v>23858</v>
      </c>
      <c r="J9" s="150">
        <f t="shared" si="1"/>
        <v>1686241</v>
      </c>
      <c r="K9" s="150">
        <f>K11</f>
        <v>1409</v>
      </c>
      <c r="L9" s="150">
        <f t="shared" ref="L9" si="2">L11</f>
        <v>9610</v>
      </c>
      <c r="M9" s="258">
        <f>M11</f>
        <v>430508</v>
      </c>
      <c r="N9" s="265">
        <f t="shared" ref="N9:R9" si="3">N11</f>
        <v>1392</v>
      </c>
      <c r="O9" s="266">
        <f t="shared" si="3"/>
        <v>9928</v>
      </c>
      <c r="P9" s="266">
        <f t="shared" si="3"/>
        <v>443610</v>
      </c>
      <c r="Q9" s="266">
        <f t="shared" si="3"/>
        <v>1492</v>
      </c>
      <c r="R9" s="266">
        <f t="shared" si="3"/>
        <v>12818</v>
      </c>
      <c r="S9" s="266">
        <f>S11</f>
        <v>517123</v>
      </c>
      <c r="T9" s="266">
        <f t="shared" ref="T9:V9" si="4">T11</f>
        <v>1788</v>
      </c>
      <c r="U9" s="266">
        <f t="shared" si="4"/>
        <v>24857</v>
      </c>
      <c r="V9" s="266">
        <f t="shared" si="4"/>
        <v>1659643</v>
      </c>
      <c r="W9" s="266">
        <f t="shared" ref="W9:Y9" si="5">W11</f>
        <v>1631</v>
      </c>
      <c r="X9" s="266">
        <f t="shared" si="5"/>
        <v>11209</v>
      </c>
      <c r="Y9" s="267">
        <f t="shared" si="5"/>
        <v>498488</v>
      </c>
      <c r="Z9" s="265">
        <f t="shared" ref="Z9:AA9" si="6">Z11</f>
        <v>1605</v>
      </c>
      <c r="AA9" s="266">
        <f t="shared" si="6"/>
        <v>11450</v>
      </c>
      <c r="AB9" s="266">
        <f t="shared" ref="AB9:AD9" si="7">AB11</f>
        <v>534861</v>
      </c>
      <c r="AC9" s="266">
        <f t="shared" si="7"/>
        <v>1673</v>
      </c>
      <c r="AD9" s="266">
        <f t="shared" si="7"/>
        <v>14570</v>
      </c>
      <c r="AE9" s="266">
        <f t="shared" ref="AE9:AG9" si="8">AE11</f>
        <v>582506</v>
      </c>
      <c r="AF9" s="266">
        <f t="shared" si="8"/>
        <v>1925</v>
      </c>
      <c r="AG9" s="266">
        <f t="shared" si="8"/>
        <v>26131</v>
      </c>
      <c r="AH9" s="266">
        <f t="shared" ref="AH9:AJ9" si="9">AH11</f>
        <v>1751234</v>
      </c>
      <c r="AI9" s="266">
        <f t="shared" si="9"/>
        <v>1707</v>
      </c>
      <c r="AJ9" s="383">
        <f t="shared" si="9"/>
        <v>12542</v>
      </c>
      <c r="AK9" s="384">
        <f t="shared" ref="AK9:AM9" si="10">AK11</f>
        <v>565756</v>
      </c>
      <c r="AL9" s="265">
        <f t="shared" si="10"/>
        <v>1670</v>
      </c>
      <c r="AM9" s="383">
        <f t="shared" si="10"/>
        <v>12077</v>
      </c>
      <c r="AN9" s="385">
        <f t="shared" ref="AN9:AP9" si="11">AN11</f>
        <v>565960</v>
      </c>
      <c r="AO9" s="266">
        <f>AO11</f>
        <v>1789</v>
      </c>
      <c r="AP9" s="383">
        <f t="shared" si="11"/>
        <v>15548</v>
      </c>
      <c r="AQ9" s="385">
        <f t="shared" ref="AQ9:AW9" si="12">AQ11</f>
        <v>642239</v>
      </c>
      <c r="AR9" s="391">
        <f>AR11</f>
        <v>2027</v>
      </c>
      <c r="AS9" s="383">
        <f>AS11</f>
        <v>26688</v>
      </c>
      <c r="AT9" s="385">
        <f>AT11</f>
        <v>1729882</v>
      </c>
      <c r="AU9" s="266">
        <f>AU11</f>
        <v>1833</v>
      </c>
      <c r="AV9" s="383">
        <f t="shared" ref="AV9" si="13">AV11</f>
        <v>13375</v>
      </c>
      <c r="AW9" s="384">
        <f t="shared" si="12"/>
        <v>631497</v>
      </c>
      <c r="AX9" s="266">
        <f>AX11</f>
        <v>1635</v>
      </c>
      <c r="AY9" s="383">
        <f t="shared" ref="AY9:AZ9" si="14">AY11</f>
        <v>12811</v>
      </c>
      <c r="AZ9" s="384">
        <f t="shared" si="14"/>
        <v>620525</v>
      </c>
    </row>
    <row r="10" spans="1:52" s="153" customFormat="1" x14ac:dyDescent="0.3">
      <c r="A10" s="152"/>
      <c r="B10" s="162"/>
      <c r="C10" s="163"/>
      <c r="D10" s="164"/>
      <c r="E10" s="162"/>
      <c r="F10" s="163"/>
      <c r="G10" s="164"/>
      <c r="H10" s="162"/>
      <c r="I10" s="163"/>
      <c r="J10" s="164"/>
      <c r="K10" s="162"/>
      <c r="L10" s="163"/>
      <c r="M10" s="259"/>
      <c r="N10" s="268"/>
      <c r="O10" s="163"/>
      <c r="P10" s="164"/>
      <c r="Q10" s="162"/>
      <c r="R10" s="163"/>
      <c r="S10" s="164"/>
      <c r="T10" s="162"/>
      <c r="U10" s="163"/>
      <c r="V10" s="164"/>
      <c r="W10" s="162"/>
      <c r="X10" s="163"/>
      <c r="Y10" s="269"/>
      <c r="Z10" s="268"/>
      <c r="AA10" s="163"/>
      <c r="AB10" s="164"/>
      <c r="AC10" s="162"/>
      <c r="AD10" s="163"/>
      <c r="AE10" s="164"/>
      <c r="AF10" s="162"/>
      <c r="AG10" s="163"/>
      <c r="AH10" s="164"/>
      <c r="AI10" s="162"/>
      <c r="AJ10" s="163"/>
      <c r="AK10" s="269"/>
      <c r="AL10" s="268"/>
      <c r="AM10" s="163"/>
      <c r="AN10" s="164"/>
      <c r="AO10" s="162"/>
      <c r="AP10" s="163"/>
      <c r="AQ10" s="164"/>
      <c r="AR10" s="386"/>
      <c r="AS10" s="387"/>
      <c r="AT10" s="388"/>
      <c r="AU10" s="162"/>
      <c r="AV10" s="163"/>
      <c r="AW10" s="269"/>
      <c r="AX10" s="162"/>
      <c r="AY10" s="163"/>
      <c r="AZ10" s="269"/>
    </row>
    <row r="11" spans="1:52" s="153" customFormat="1" ht="20.100000000000001" customHeight="1" x14ac:dyDescent="0.3">
      <c r="A11" s="172" t="s">
        <v>53</v>
      </c>
      <c r="B11" s="173">
        <f>+SUM(B12:B16)</f>
        <v>871</v>
      </c>
      <c r="C11" s="173">
        <f>+SUM(C12:C16)</f>
        <v>6226</v>
      </c>
      <c r="D11" s="175">
        <f t="shared" ref="D11" si="15">+SUM(D12:D16)</f>
        <v>247192</v>
      </c>
      <c r="E11" s="176">
        <v>1160</v>
      </c>
      <c r="F11" s="177">
        <v>10871</v>
      </c>
      <c r="G11" s="178">
        <v>434170</v>
      </c>
      <c r="H11" s="176">
        <f>SUM(H12:H16)</f>
        <v>1548</v>
      </c>
      <c r="I11" s="177">
        <f>SUM(I12:I16)</f>
        <v>23858</v>
      </c>
      <c r="J11" s="178">
        <f>SUM(J12:J16)</f>
        <v>1686241</v>
      </c>
      <c r="K11" s="176">
        <f t="shared" ref="K11:N11" si="16">SUM(K12:K16)</f>
        <v>1409</v>
      </c>
      <c r="L11" s="177">
        <f t="shared" si="16"/>
        <v>9610</v>
      </c>
      <c r="M11" s="260">
        <f t="shared" si="16"/>
        <v>430508</v>
      </c>
      <c r="N11" s="270">
        <f t="shared" si="16"/>
        <v>1392</v>
      </c>
      <c r="O11" s="177">
        <f>SUM(O12:O16)</f>
        <v>9928</v>
      </c>
      <c r="P11" s="178">
        <f>SUM(P12:P16)</f>
        <v>443610</v>
      </c>
      <c r="Q11" s="176">
        <f t="shared" ref="Q11:R11" si="17">SUM(Q12:Q16)</f>
        <v>1492</v>
      </c>
      <c r="R11" s="177">
        <f t="shared" si="17"/>
        <v>12818</v>
      </c>
      <c r="S11" s="178">
        <f t="shared" ref="S11:Y11" si="18">SUM(S12:S16)</f>
        <v>517123</v>
      </c>
      <c r="T11" s="176">
        <f t="shared" si="18"/>
        <v>1788</v>
      </c>
      <c r="U11" s="177">
        <f t="shared" si="18"/>
        <v>24857</v>
      </c>
      <c r="V11" s="178">
        <f t="shared" si="18"/>
        <v>1659643</v>
      </c>
      <c r="W11" s="176">
        <f t="shared" si="18"/>
        <v>1631</v>
      </c>
      <c r="X11" s="177">
        <f t="shared" si="18"/>
        <v>11209</v>
      </c>
      <c r="Y11" s="271">
        <f t="shared" si="18"/>
        <v>498488</v>
      </c>
      <c r="Z11" s="270">
        <f>SUM(Z12:Z16)</f>
        <v>1605</v>
      </c>
      <c r="AA11" s="177">
        <f t="shared" ref="AA11" si="19">SUM(AA12:AA16)</f>
        <v>11450</v>
      </c>
      <c r="AB11" s="178">
        <f t="shared" ref="AB11" si="20">SUM(AB12:AB16)</f>
        <v>534861</v>
      </c>
      <c r="AC11" s="176">
        <f>SUM(AC12:AC16)</f>
        <v>1673</v>
      </c>
      <c r="AD11" s="177">
        <f t="shared" ref="AD11:AE11" si="21">SUM(AD12:AD16)</f>
        <v>14570</v>
      </c>
      <c r="AE11" s="178">
        <f t="shared" si="21"/>
        <v>582506</v>
      </c>
      <c r="AF11" s="176">
        <f>SUM(AF12:AF16)</f>
        <v>1925</v>
      </c>
      <c r="AG11" s="177">
        <f t="shared" ref="AG11:AH11" si="22">SUM(AG12:AG16)</f>
        <v>26131</v>
      </c>
      <c r="AH11" s="178">
        <f t="shared" si="22"/>
        <v>1751234</v>
      </c>
      <c r="AI11" s="176">
        <f>SUM(AI12:AI16)</f>
        <v>1707</v>
      </c>
      <c r="AJ11" s="177">
        <f t="shared" ref="AJ11:AK11" si="23">SUM(AJ12:AJ16)</f>
        <v>12542</v>
      </c>
      <c r="AK11" s="271">
        <f t="shared" si="23"/>
        <v>565756</v>
      </c>
      <c r="AL11" s="270">
        <f>SUM(AL12:AL16)</f>
        <v>1670</v>
      </c>
      <c r="AM11" s="177">
        <f t="shared" ref="AM11:AN11" si="24">SUM(AM12:AM16)</f>
        <v>12077</v>
      </c>
      <c r="AN11" s="178">
        <f t="shared" si="24"/>
        <v>565960</v>
      </c>
      <c r="AO11" s="176">
        <f>SUM(AO12:AO16)</f>
        <v>1789</v>
      </c>
      <c r="AP11" s="177">
        <f t="shared" ref="AP11:AQ11" si="25">SUM(AP12:AP16)</f>
        <v>15548</v>
      </c>
      <c r="AQ11" s="178">
        <f t="shared" si="25"/>
        <v>642239</v>
      </c>
      <c r="AR11" s="392">
        <f>SUM(AR12:AR16)</f>
        <v>2027</v>
      </c>
      <c r="AS11" s="177">
        <f>SUM(AS12:AS16)</f>
        <v>26688</v>
      </c>
      <c r="AT11" s="178">
        <f t="shared" ref="AT11" si="26">SUM(AT12:AT16)</f>
        <v>1729882</v>
      </c>
      <c r="AU11" s="176">
        <f>SUM(AU12:AU16)</f>
        <v>1833</v>
      </c>
      <c r="AV11" s="177">
        <f>SUM(AV12:AV16)</f>
        <v>13375</v>
      </c>
      <c r="AW11" s="271">
        <f t="shared" ref="AW11" si="27">SUM(AW12:AW16)</f>
        <v>631497</v>
      </c>
      <c r="AX11" s="176">
        <f>SUM(AX12:AX15)</f>
        <v>1635</v>
      </c>
      <c r="AY11" s="177">
        <f>SUM(AY12:AY16)</f>
        <v>12811</v>
      </c>
      <c r="AZ11" s="271">
        <f>SUM(AZ12:AZ16)</f>
        <v>620525</v>
      </c>
    </row>
    <row r="12" spans="1:52" ht="20.100000000000001" customHeight="1" x14ac:dyDescent="0.3">
      <c r="A12" s="154" t="s">
        <v>83</v>
      </c>
      <c r="B12" s="58">
        <v>263</v>
      </c>
      <c r="C12" s="184">
        <v>263</v>
      </c>
      <c r="D12" s="60">
        <v>13421</v>
      </c>
      <c r="E12" s="58">
        <v>343</v>
      </c>
      <c r="F12" s="59">
        <v>343</v>
      </c>
      <c r="G12" s="60">
        <v>16254</v>
      </c>
      <c r="H12" s="179">
        <v>365</v>
      </c>
      <c r="I12" s="180">
        <v>365</v>
      </c>
      <c r="J12" s="181">
        <v>21218</v>
      </c>
      <c r="K12" s="179">
        <v>410</v>
      </c>
      <c r="L12" s="180">
        <v>410</v>
      </c>
      <c r="M12" s="261">
        <v>22863</v>
      </c>
      <c r="N12" s="272">
        <v>421</v>
      </c>
      <c r="O12" s="273">
        <v>421</v>
      </c>
      <c r="P12" s="274">
        <v>24211</v>
      </c>
      <c r="Q12" s="275">
        <v>434</v>
      </c>
      <c r="R12" s="273">
        <v>434</v>
      </c>
      <c r="S12" s="274">
        <v>22365</v>
      </c>
      <c r="T12" s="275">
        <v>443</v>
      </c>
      <c r="U12" s="273">
        <v>443</v>
      </c>
      <c r="V12" s="274">
        <v>25380</v>
      </c>
      <c r="W12" s="275">
        <v>486</v>
      </c>
      <c r="X12" s="273">
        <v>486</v>
      </c>
      <c r="Y12" s="276">
        <v>27310</v>
      </c>
      <c r="Z12" s="272">
        <v>492</v>
      </c>
      <c r="AA12" s="273">
        <v>492</v>
      </c>
      <c r="AB12" s="274">
        <v>27930</v>
      </c>
      <c r="AC12" s="275">
        <v>483</v>
      </c>
      <c r="AD12" s="273">
        <v>483</v>
      </c>
      <c r="AE12" s="274">
        <v>24766</v>
      </c>
      <c r="AF12" s="275">
        <v>499</v>
      </c>
      <c r="AG12" s="273">
        <v>499</v>
      </c>
      <c r="AH12" s="274">
        <v>28633</v>
      </c>
      <c r="AI12" s="275">
        <v>487</v>
      </c>
      <c r="AJ12" s="273">
        <v>487</v>
      </c>
      <c r="AK12" s="276">
        <v>28358</v>
      </c>
      <c r="AL12" s="272">
        <v>499</v>
      </c>
      <c r="AM12" s="273">
        <v>499</v>
      </c>
      <c r="AN12" s="274">
        <v>27688</v>
      </c>
      <c r="AO12" s="378">
        <v>515</v>
      </c>
      <c r="AP12" s="390">
        <v>515</v>
      </c>
      <c r="AQ12" s="389">
        <v>26641</v>
      </c>
      <c r="AR12" s="393">
        <v>523</v>
      </c>
      <c r="AS12" s="379">
        <v>523</v>
      </c>
      <c r="AT12" s="389">
        <v>30099</v>
      </c>
      <c r="AU12" s="378">
        <v>517</v>
      </c>
      <c r="AV12" s="379">
        <v>517</v>
      </c>
      <c r="AW12" s="380">
        <v>30677</v>
      </c>
      <c r="AX12" s="378">
        <v>520</v>
      </c>
      <c r="AY12" s="379">
        <v>520</v>
      </c>
      <c r="AZ12" s="380">
        <v>30565</v>
      </c>
    </row>
    <row r="13" spans="1:52" ht="20.100000000000001" customHeight="1" x14ac:dyDescent="0.3">
      <c r="A13" s="154" t="s">
        <v>84</v>
      </c>
      <c r="B13" s="58">
        <v>353</v>
      </c>
      <c r="C13" s="184">
        <v>1062</v>
      </c>
      <c r="D13" s="60">
        <v>53880</v>
      </c>
      <c r="E13" s="58">
        <v>430</v>
      </c>
      <c r="F13" s="59">
        <v>1333</v>
      </c>
      <c r="G13" s="60">
        <v>60700</v>
      </c>
      <c r="H13" s="179">
        <v>518</v>
      </c>
      <c r="I13" s="180">
        <v>1590</v>
      </c>
      <c r="J13" s="181">
        <v>94575</v>
      </c>
      <c r="K13" s="179">
        <v>572</v>
      </c>
      <c r="L13" s="180">
        <v>1804</v>
      </c>
      <c r="M13" s="261">
        <v>100134</v>
      </c>
      <c r="N13" s="272">
        <v>548</v>
      </c>
      <c r="O13" s="273">
        <v>1676</v>
      </c>
      <c r="P13" s="274">
        <v>92487</v>
      </c>
      <c r="Q13" s="275">
        <v>555</v>
      </c>
      <c r="R13" s="273">
        <v>1701</v>
      </c>
      <c r="S13" s="274">
        <v>78128</v>
      </c>
      <c r="T13" s="275">
        <v>611</v>
      </c>
      <c r="U13" s="273">
        <v>1883</v>
      </c>
      <c r="V13" s="274">
        <v>107710</v>
      </c>
      <c r="W13" s="275">
        <v>646</v>
      </c>
      <c r="X13" s="273">
        <v>2002</v>
      </c>
      <c r="Y13" s="276">
        <v>111091</v>
      </c>
      <c r="Z13" s="272">
        <v>627</v>
      </c>
      <c r="AA13" s="273">
        <v>1963</v>
      </c>
      <c r="AB13" s="274">
        <v>110368</v>
      </c>
      <c r="AC13" s="275">
        <v>628</v>
      </c>
      <c r="AD13" s="273">
        <v>1927</v>
      </c>
      <c r="AE13" s="274">
        <v>90967</v>
      </c>
      <c r="AF13" s="275">
        <v>657</v>
      </c>
      <c r="AG13" s="273">
        <v>2021</v>
      </c>
      <c r="AH13" s="274">
        <v>110593</v>
      </c>
      <c r="AI13" s="275">
        <v>689</v>
      </c>
      <c r="AJ13" s="273">
        <v>2149</v>
      </c>
      <c r="AK13" s="276">
        <v>118194</v>
      </c>
      <c r="AL13" s="272">
        <v>671</v>
      </c>
      <c r="AM13" s="273">
        <v>2081</v>
      </c>
      <c r="AN13" s="274">
        <v>115967</v>
      </c>
      <c r="AO13" s="378">
        <v>691</v>
      </c>
      <c r="AP13" s="390">
        <v>2152</v>
      </c>
      <c r="AQ13" s="389">
        <v>102498</v>
      </c>
      <c r="AR13" s="393">
        <v>732</v>
      </c>
      <c r="AS13" s="379">
        <v>2266</v>
      </c>
      <c r="AT13" s="389">
        <v>123859</v>
      </c>
      <c r="AU13" s="378">
        <v>742</v>
      </c>
      <c r="AV13" s="379">
        <v>2311</v>
      </c>
      <c r="AW13" s="380">
        <v>130710</v>
      </c>
      <c r="AX13" s="378">
        <v>742</v>
      </c>
      <c r="AY13" s="379">
        <v>2269</v>
      </c>
      <c r="AZ13" s="380">
        <v>128040</v>
      </c>
    </row>
    <row r="14" spans="1:52" ht="20.100000000000001" customHeight="1" x14ac:dyDescent="0.3">
      <c r="A14" s="154" t="s">
        <v>85</v>
      </c>
      <c r="B14" s="58">
        <v>136</v>
      </c>
      <c r="C14" s="184">
        <v>1069</v>
      </c>
      <c r="D14" s="60">
        <v>41510</v>
      </c>
      <c r="E14" s="58">
        <v>157</v>
      </c>
      <c r="F14" s="59">
        <v>1228</v>
      </c>
      <c r="G14" s="60">
        <v>48388</v>
      </c>
      <c r="H14" s="179">
        <v>218</v>
      </c>
      <c r="I14" s="180">
        <v>1665</v>
      </c>
      <c r="J14" s="181">
        <v>101952</v>
      </c>
      <c r="K14" s="179">
        <v>231</v>
      </c>
      <c r="L14" s="180">
        <v>1747</v>
      </c>
      <c r="M14" s="261">
        <v>85970</v>
      </c>
      <c r="N14" s="272">
        <v>210</v>
      </c>
      <c r="O14" s="273">
        <v>1588</v>
      </c>
      <c r="P14" s="274">
        <v>71104</v>
      </c>
      <c r="Q14" s="275">
        <v>232</v>
      </c>
      <c r="R14" s="273">
        <v>1786</v>
      </c>
      <c r="S14" s="274">
        <v>77431</v>
      </c>
      <c r="T14" s="275">
        <v>248</v>
      </c>
      <c r="U14" s="273">
        <v>1859</v>
      </c>
      <c r="V14" s="274">
        <v>103184</v>
      </c>
      <c r="W14" s="275">
        <v>265</v>
      </c>
      <c r="X14" s="273">
        <v>1968</v>
      </c>
      <c r="Y14" s="276">
        <v>92874</v>
      </c>
      <c r="Z14" s="272">
        <v>248</v>
      </c>
      <c r="AA14" s="273">
        <v>1896</v>
      </c>
      <c r="AB14" s="274">
        <v>93494</v>
      </c>
      <c r="AC14" s="275">
        <v>251</v>
      </c>
      <c r="AD14" s="273">
        <v>1900</v>
      </c>
      <c r="AE14" s="274">
        <v>80853</v>
      </c>
      <c r="AF14" s="275">
        <v>278</v>
      </c>
      <c r="AG14" s="273">
        <v>2113</v>
      </c>
      <c r="AH14" s="274">
        <v>116896</v>
      </c>
      <c r="AI14" s="275">
        <v>274</v>
      </c>
      <c r="AJ14" s="273">
        <v>2055</v>
      </c>
      <c r="AK14" s="276">
        <v>98033</v>
      </c>
      <c r="AL14" s="272">
        <v>252</v>
      </c>
      <c r="AM14" s="273">
        <v>1890</v>
      </c>
      <c r="AN14" s="274">
        <v>95064</v>
      </c>
      <c r="AO14" s="378">
        <v>262</v>
      </c>
      <c r="AP14" s="390">
        <v>1962</v>
      </c>
      <c r="AQ14" s="389">
        <v>86073</v>
      </c>
      <c r="AR14" s="393">
        <v>275</v>
      </c>
      <c r="AS14" s="379">
        <v>2137</v>
      </c>
      <c r="AT14" s="389">
        <v>112078</v>
      </c>
      <c r="AU14" s="378">
        <v>298</v>
      </c>
      <c r="AV14" s="379">
        <v>2257</v>
      </c>
      <c r="AW14" s="380">
        <v>111519</v>
      </c>
      <c r="AX14" s="378">
        <v>273</v>
      </c>
      <c r="AY14" s="379">
        <v>2090</v>
      </c>
      <c r="AZ14" s="380">
        <v>105218</v>
      </c>
    </row>
    <row r="15" spans="1:52" ht="20.100000000000001" customHeight="1" x14ac:dyDescent="0.3">
      <c r="A15" s="154" t="s">
        <v>86</v>
      </c>
      <c r="B15" s="58">
        <v>53</v>
      </c>
      <c r="C15" s="184">
        <v>2907</v>
      </c>
      <c r="D15" s="60">
        <v>98914</v>
      </c>
      <c r="E15" s="58">
        <v>109</v>
      </c>
      <c r="F15" s="59">
        <v>6231</v>
      </c>
      <c r="G15" s="60">
        <v>238550</v>
      </c>
      <c r="H15" s="179">
        <v>285</v>
      </c>
      <c r="I15" s="180">
        <v>17855</v>
      </c>
      <c r="J15" s="181">
        <v>1305035</v>
      </c>
      <c r="K15" s="179">
        <v>84</v>
      </c>
      <c r="L15" s="180">
        <v>4057</v>
      </c>
      <c r="M15" s="261">
        <v>147186</v>
      </c>
      <c r="N15" s="272">
        <v>86</v>
      </c>
      <c r="O15" s="273">
        <v>4435</v>
      </c>
      <c r="P15" s="274">
        <v>172252</v>
      </c>
      <c r="Q15" s="275">
        <v>129</v>
      </c>
      <c r="R15" s="273">
        <v>6830</v>
      </c>
      <c r="S15" s="274">
        <v>258650</v>
      </c>
      <c r="T15" s="275">
        <v>288</v>
      </c>
      <c r="U15" s="273">
        <v>17740</v>
      </c>
      <c r="V15" s="274">
        <v>1248073</v>
      </c>
      <c r="W15" s="275">
        <v>96</v>
      </c>
      <c r="X15" s="273">
        <v>4820</v>
      </c>
      <c r="Y15" s="276">
        <v>188100</v>
      </c>
      <c r="Z15" s="272">
        <v>103</v>
      </c>
      <c r="AA15" s="273">
        <v>5174</v>
      </c>
      <c r="AB15" s="274">
        <v>217138</v>
      </c>
      <c r="AC15" s="275">
        <v>151</v>
      </c>
      <c r="AD15" s="273">
        <v>7930</v>
      </c>
      <c r="AE15" s="274">
        <v>295827</v>
      </c>
      <c r="AF15" s="275">
        <v>306</v>
      </c>
      <c r="AG15" s="273">
        <v>18779</v>
      </c>
      <c r="AH15" s="274">
        <v>1331817</v>
      </c>
      <c r="AI15" s="275">
        <v>114</v>
      </c>
      <c r="AJ15" s="273">
        <v>5833</v>
      </c>
      <c r="AK15" s="276">
        <v>235772</v>
      </c>
      <c r="AL15" s="272">
        <v>106</v>
      </c>
      <c r="AM15" s="273">
        <v>5554</v>
      </c>
      <c r="AN15" s="274">
        <v>237038</v>
      </c>
      <c r="AO15" s="378">
        <v>150</v>
      </c>
      <c r="AP15" s="390">
        <v>8416</v>
      </c>
      <c r="AQ15" s="389">
        <v>330646</v>
      </c>
      <c r="AR15" s="393">
        <v>304</v>
      </c>
      <c r="AS15" s="379">
        <v>18885</v>
      </c>
      <c r="AT15" s="389">
        <v>1289447</v>
      </c>
      <c r="AU15" s="378">
        <v>120</v>
      </c>
      <c r="AV15" s="379">
        <v>6043</v>
      </c>
      <c r="AW15" s="380">
        <v>258551</v>
      </c>
      <c r="AX15" s="378">
        <v>100</v>
      </c>
      <c r="AY15" s="379">
        <v>5536</v>
      </c>
      <c r="AZ15" s="380">
        <v>244925</v>
      </c>
    </row>
    <row r="16" spans="1:52" ht="20.100000000000001" customHeight="1" x14ac:dyDescent="0.3">
      <c r="A16" s="154" t="s">
        <v>87</v>
      </c>
      <c r="B16" s="58">
        <v>66</v>
      </c>
      <c r="C16" s="184">
        <v>925</v>
      </c>
      <c r="D16" s="60">
        <v>39467</v>
      </c>
      <c r="E16" s="58">
        <v>121</v>
      </c>
      <c r="F16" s="59">
        <v>1736</v>
      </c>
      <c r="G16" s="60">
        <v>70278</v>
      </c>
      <c r="H16" s="179">
        <v>162</v>
      </c>
      <c r="I16" s="180">
        <v>2383</v>
      </c>
      <c r="J16" s="181">
        <v>163461</v>
      </c>
      <c r="K16" s="179">
        <v>112</v>
      </c>
      <c r="L16" s="180">
        <v>1592</v>
      </c>
      <c r="M16" s="261">
        <v>74355</v>
      </c>
      <c r="N16" s="272">
        <v>127</v>
      </c>
      <c r="O16" s="273">
        <v>1808</v>
      </c>
      <c r="P16" s="274">
        <v>83556</v>
      </c>
      <c r="Q16" s="275">
        <v>142</v>
      </c>
      <c r="R16" s="273">
        <v>2067</v>
      </c>
      <c r="S16" s="274">
        <v>80549</v>
      </c>
      <c r="T16" s="275">
        <v>198</v>
      </c>
      <c r="U16" s="273">
        <v>2932</v>
      </c>
      <c r="V16" s="274">
        <v>175296</v>
      </c>
      <c r="W16" s="275">
        <v>138</v>
      </c>
      <c r="X16" s="273">
        <v>1933</v>
      </c>
      <c r="Y16" s="276">
        <v>79113</v>
      </c>
      <c r="Z16" s="272">
        <v>135</v>
      </c>
      <c r="AA16" s="273">
        <v>1925</v>
      </c>
      <c r="AB16" s="274">
        <v>85931</v>
      </c>
      <c r="AC16" s="275">
        <v>160</v>
      </c>
      <c r="AD16" s="273">
        <v>2330</v>
      </c>
      <c r="AE16" s="274">
        <v>90093</v>
      </c>
      <c r="AF16" s="275">
        <v>185</v>
      </c>
      <c r="AG16" s="273">
        <v>2719</v>
      </c>
      <c r="AH16" s="274">
        <v>163295</v>
      </c>
      <c r="AI16" s="275">
        <v>143</v>
      </c>
      <c r="AJ16" s="273">
        <v>2018</v>
      </c>
      <c r="AK16" s="276">
        <v>85399</v>
      </c>
      <c r="AL16" s="272">
        <v>142</v>
      </c>
      <c r="AM16" s="273">
        <v>2053</v>
      </c>
      <c r="AN16" s="274">
        <v>90203</v>
      </c>
      <c r="AO16" s="378">
        <v>171</v>
      </c>
      <c r="AP16" s="390">
        <v>2503</v>
      </c>
      <c r="AQ16" s="389">
        <v>96381</v>
      </c>
      <c r="AR16" s="393">
        <v>193</v>
      </c>
      <c r="AS16" s="390">
        <v>2877</v>
      </c>
      <c r="AT16" s="389">
        <v>174399</v>
      </c>
      <c r="AU16" s="378">
        <v>156</v>
      </c>
      <c r="AV16" s="379">
        <v>2247</v>
      </c>
      <c r="AW16" s="380">
        <v>100040</v>
      </c>
      <c r="AX16" s="378">
        <v>167</v>
      </c>
      <c r="AY16" s="379">
        <v>2396</v>
      </c>
      <c r="AZ16" s="380">
        <v>111777</v>
      </c>
    </row>
    <row r="17" spans="1:52" ht="20.100000000000001" customHeight="1" x14ac:dyDescent="0.3">
      <c r="A17" s="155"/>
      <c r="B17" s="166"/>
      <c r="C17" s="167"/>
      <c r="D17" s="168"/>
      <c r="E17" s="166"/>
      <c r="F17" s="167"/>
      <c r="G17" s="168"/>
      <c r="H17" s="166"/>
      <c r="I17" s="167"/>
      <c r="J17" s="168"/>
      <c r="N17" s="277"/>
      <c r="O17" s="167"/>
      <c r="P17" s="168"/>
      <c r="Q17" s="166"/>
      <c r="R17" s="167"/>
      <c r="S17" s="168"/>
      <c r="T17" s="166"/>
      <c r="U17" s="167"/>
      <c r="V17" s="168"/>
      <c r="W17" s="166"/>
      <c r="X17" s="167"/>
      <c r="Y17" s="278"/>
      <c r="Z17" s="277"/>
      <c r="AA17" s="167"/>
      <c r="AB17" s="168"/>
      <c r="AC17" s="166"/>
      <c r="AD17" s="167"/>
      <c r="AE17" s="168"/>
      <c r="AF17" s="166"/>
      <c r="AG17" s="167"/>
      <c r="AH17" s="168"/>
      <c r="AI17" s="166"/>
      <c r="AJ17" s="167"/>
      <c r="AK17" s="278"/>
      <c r="AL17" s="277"/>
      <c r="AM17" s="167"/>
      <c r="AN17" s="168"/>
      <c r="AO17" s="166"/>
      <c r="AP17" s="167"/>
      <c r="AQ17" s="278"/>
      <c r="AR17" s="145"/>
      <c r="AS17" s="145"/>
      <c r="AT17" s="145"/>
      <c r="AU17" s="166"/>
      <c r="AV17" s="167"/>
      <c r="AW17" s="278"/>
    </row>
    <row r="18" spans="1:52" s="153" customFormat="1" ht="20.100000000000001" customHeight="1" x14ac:dyDescent="0.3">
      <c r="A18" s="172" t="s">
        <v>40</v>
      </c>
      <c r="B18" s="173">
        <v>1</v>
      </c>
      <c r="C18" s="174">
        <v>2</v>
      </c>
      <c r="D18" s="175">
        <v>72</v>
      </c>
      <c r="E18" s="137">
        <v>1</v>
      </c>
      <c r="F18" s="69">
        <v>1</v>
      </c>
      <c r="G18" s="70">
        <v>22</v>
      </c>
      <c r="H18" s="173" t="s">
        <v>56</v>
      </c>
      <c r="I18" s="174" t="s">
        <v>56</v>
      </c>
      <c r="J18" s="175" t="s">
        <v>56</v>
      </c>
      <c r="K18" s="173" t="s">
        <v>56</v>
      </c>
      <c r="L18" s="174" t="s">
        <v>56</v>
      </c>
      <c r="M18" s="262" t="s">
        <v>56</v>
      </c>
      <c r="N18" s="279" t="s">
        <v>56</v>
      </c>
      <c r="O18" s="174" t="s">
        <v>56</v>
      </c>
      <c r="P18" s="175" t="s">
        <v>56</v>
      </c>
      <c r="Q18" s="173" t="s">
        <v>56</v>
      </c>
      <c r="R18" s="174" t="s">
        <v>56</v>
      </c>
      <c r="S18" s="175" t="s">
        <v>56</v>
      </c>
      <c r="T18" s="173" t="s">
        <v>56</v>
      </c>
      <c r="U18" s="174" t="s">
        <v>56</v>
      </c>
      <c r="V18" s="175" t="s">
        <v>56</v>
      </c>
      <c r="W18" s="173" t="s">
        <v>56</v>
      </c>
      <c r="X18" s="174" t="s">
        <v>56</v>
      </c>
      <c r="Y18" s="280" t="s">
        <v>56</v>
      </c>
      <c r="Z18" s="279" t="s">
        <v>56</v>
      </c>
      <c r="AA18" s="174" t="s">
        <v>56</v>
      </c>
      <c r="AB18" s="175" t="s">
        <v>56</v>
      </c>
      <c r="AC18" s="173" t="s">
        <v>56</v>
      </c>
      <c r="AD18" s="174" t="s">
        <v>56</v>
      </c>
      <c r="AE18" s="175" t="s">
        <v>56</v>
      </c>
      <c r="AF18" s="173" t="s">
        <v>56</v>
      </c>
      <c r="AG18" s="174" t="s">
        <v>56</v>
      </c>
      <c r="AH18" s="175" t="s">
        <v>56</v>
      </c>
      <c r="AI18" s="173" t="s">
        <v>56</v>
      </c>
      <c r="AJ18" s="174" t="s">
        <v>56</v>
      </c>
      <c r="AK18" s="280" t="s">
        <v>56</v>
      </c>
      <c r="AL18" s="279" t="s">
        <v>56</v>
      </c>
      <c r="AM18" s="174" t="s">
        <v>56</v>
      </c>
      <c r="AN18" s="175" t="s">
        <v>56</v>
      </c>
      <c r="AO18" s="173" t="s">
        <v>56</v>
      </c>
      <c r="AP18" s="174" t="s">
        <v>56</v>
      </c>
      <c r="AQ18" s="280" t="s">
        <v>56</v>
      </c>
      <c r="AR18" s="381"/>
      <c r="AS18" s="381"/>
      <c r="AT18" s="381"/>
      <c r="AU18" s="173" t="s">
        <v>56</v>
      </c>
      <c r="AV18" s="174" t="s">
        <v>56</v>
      </c>
      <c r="AW18" s="280" t="s">
        <v>56</v>
      </c>
      <c r="AX18" s="173" t="s">
        <v>56</v>
      </c>
      <c r="AY18" s="174" t="s">
        <v>56</v>
      </c>
      <c r="AZ18" s="280" t="s">
        <v>56</v>
      </c>
    </row>
    <row r="19" spans="1:52" ht="20.100000000000001" customHeight="1" x14ac:dyDescent="0.3">
      <c r="A19" s="154" t="s">
        <v>83</v>
      </c>
      <c r="B19" s="166" t="s">
        <v>56</v>
      </c>
      <c r="C19" s="167"/>
      <c r="D19" s="168" t="s">
        <v>56</v>
      </c>
      <c r="E19" s="58">
        <v>1</v>
      </c>
      <c r="F19" s="59">
        <v>1</v>
      </c>
      <c r="G19" s="60">
        <v>22</v>
      </c>
      <c r="H19" s="166" t="s">
        <v>56</v>
      </c>
      <c r="I19" s="167" t="s">
        <v>56</v>
      </c>
      <c r="J19" s="168" t="s">
        <v>56</v>
      </c>
      <c r="K19" s="166" t="s">
        <v>56</v>
      </c>
      <c r="L19" s="167" t="s">
        <v>56</v>
      </c>
      <c r="M19" s="263" t="s">
        <v>56</v>
      </c>
      <c r="N19" s="277" t="s">
        <v>56</v>
      </c>
      <c r="O19" s="167" t="s">
        <v>56</v>
      </c>
      <c r="P19" s="168" t="s">
        <v>56</v>
      </c>
      <c r="Q19" s="166" t="s">
        <v>56</v>
      </c>
      <c r="R19" s="167" t="s">
        <v>56</v>
      </c>
      <c r="S19" s="168" t="s">
        <v>56</v>
      </c>
      <c r="T19" s="166" t="s">
        <v>56</v>
      </c>
      <c r="U19" s="167" t="s">
        <v>56</v>
      </c>
      <c r="V19" s="168" t="s">
        <v>56</v>
      </c>
      <c r="W19" s="166" t="s">
        <v>56</v>
      </c>
      <c r="X19" s="167" t="s">
        <v>56</v>
      </c>
      <c r="Y19" s="278" t="s">
        <v>56</v>
      </c>
      <c r="Z19" s="277" t="s">
        <v>56</v>
      </c>
      <c r="AA19" s="167" t="s">
        <v>56</v>
      </c>
      <c r="AB19" s="168" t="s">
        <v>56</v>
      </c>
      <c r="AC19" s="166" t="s">
        <v>56</v>
      </c>
      <c r="AD19" s="167" t="s">
        <v>56</v>
      </c>
      <c r="AE19" s="168" t="s">
        <v>56</v>
      </c>
      <c r="AF19" s="166" t="s">
        <v>56</v>
      </c>
      <c r="AG19" s="167" t="s">
        <v>56</v>
      </c>
      <c r="AH19" s="168" t="s">
        <v>56</v>
      </c>
      <c r="AI19" s="166" t="s">
        <v>56</v>
      </c>
      <c r="AJ19" s="167" t="s">
        <v>56</v>
      </c>
      <c r="AK19" s="278" t="s">
        <v>56</v>
      </c>
      <c r="AL19" s="277" t="s">
        <v>56</v>
      </c>
      <c r="AM19" s="167" t="s">
        <v>56</v>
      </c>
      <c r="AN19" s="168" t="s">
        <v>56</v>
      </c>
      <c r="AO19" s="166" t="s">
        <v>56</v>
      </c>
      <c r="AP19" s="167" t="s">
        <v>56</v>
      </c>
      <c r="AQ19" s="278" t="s">
        <v>56</v>
      </c>
      <c r="AR19" s="145"/>
      <c r="AS19" s="145"/>
      <c r="AT19" s="145"/>
      <c r="AU19" s="166" t="s">
        <v>56</v>
      </c>
      <c r="AV19" s="167" t="s">
        <v>56</v>
      </c>
      <c r="AW19" s="278" t="s">
        <v>56</v>
      </c>
      <c r="AX19" s="166" t="s">
        <v>56</v>
      </c>
      <c r="AY19" s="167" t="s">
        <v>56</v>
      </c>
      <c r="AZ19" s="278" t="s">
        <v>56</v>
      </c>
    </row>
    <row r="20" spans="1:52" ht="20.100000000000001" customHeight="1" x14ac:dyDescent="0.3">
      <c r="A20" s="154" t="s">
        <v>84</v>
      </c>
      <c r="B20" s="166">
        <v>1</v>
      </c>
      <c r="C20" s="167">
        <v>2</v>
      </c>
      <c r="D20" s="168">
        <v>72</v>
      </c>
      <c r="E20" s="169"/>
      <c r="F20" s="49"/>
      <c r="G20" s="50"/>
      <c r="H20" s="166" t="s">
        <v>56</v>
      </c>
      <c r="I20" s="167" t="s">
        <v>56</v>
      </c>
      <c r="J20" s="168" t="s">
        <v>56</v>
      </c>
      <c r="K20" s="166" t="s">
        <v>56</v>
      </c>
      <c r="L20" s="167" t="s">
        <v>56</v>
      </c>
      <c r="M20" s="263" t="s">
        <v>56</v>
      </c>
      <c r="N20" s="277" t="s">
        <v>56</v>
      </c>
      <c r="O20" s="167" t="s">
        <v>56</v>
      </c>
      <c r="P20" s="168" t="s">
        <v>56</v>
      </c>
      <c r="Q20" s="166" t="s">
        <v>56</v>
      </c>
      <c r="R20" s="167" t="s">
        <v>56</v>
      </c>
      <c r="S20" s="168" t="s">
        <v>56</v>
      </c>
      <c r="T20" s="166" t="s">
        <v>56</v>
      </c>
      <c r="U20" s="167" t="s">
        <v>56</v>
      </c>
      <c r="V20" s="168" t="s">
        <v>56</v>
      </c>
      <c r="W20" s="166" t="s">
        <v>56</v>
      </c>
      <c r="X20" s="167" t="s">
        <v>56</v>
      </c>
      <c r="Y20" s="278" t="s">
        <v>56</v>
      </c>
      <c r="Z20" s="277" t="s">
        <v>56</v>
      </c>
      <c r="AA20" s="167" t="s">
        <v>56</v>
      </c>
      <c r="AB20" s="168" t="s">
        <v>56</v>
      </c>
      <c r="AC20" s="166" t="s">
        <v>56</v>
      </c>
      <c r="AD20" s="167" t="s">
        <v>56</v>
      </c>
      <c r="AE20" s="168" t="s">
        <v>56</v>
      </c>
      <c r="AF20" s="166" t="s">
        <v>56</v>
      </c>
      <c r="AG20" s="167" t="s">
        <v>56</v>
      </c>
      <c r="AH20" s="168" t="s">
        <v>56</v>
      </c>
      <c r="AI20" s="166" t="s">
        <v>56</v>
      </c>
      <c r="AJ20" s="167" t="s">
        <v>56</v>
      </c>
      <c r="AK20" s="278" t="s">
        <v>56</v>
      </c>
      <c r="AL20" s="277" t="s">
        <v>56</v>
      </c>
      <c r="AM20" s="167" t="s">
        <v>56</v>
      </c>
      <c r="AN20" s="168" t="s">
        <v>56</v>
      </c>
      <c r="AO20" s="166" t="s">
        <v>56</v>
      </c>
      <c r="AP20" s="167" t="s">
        <v>56</v>
      </c>
      <c r="AQ20" s="278" t="s">
        <v>56</v>
      </c>
      <c r="AR20" s="145"/>
      <c r="AS20" s="145"/>
      <c r="AT20" s="145"/>
      <c r="AU20" s="166" t="s">
        <v>56</v>
      </c>
      <c r="AV20" s="167" t="s">
        <v>56</v>
      </c>
      <c r="AW20" s="278" t="s">
        <v>56</v>
      </c>
      <c r="AX20" s="166" t="s">
        <v>56</v>
      </c>
      <c r="AY20" s="167" t="s">
        <v>56</v>
      </c>
      <c r="AZ20" s="278" t="s">
        <v>56</v>
      </c>
    </row>
    <row r="21" spans="1:52" ht="20.100000000000001" customHeight="1" x14ac:dyDescent="0.3">
      <c r="A21" s="154" t="s">
        <v>85</v>
      </c>
      <c r="B21" s="166" t="s">
        <v>56</v>
      </c>
      <c r="C21" s="167" t="s">
        <v>56</v>
      </c>
      <c r="D21" s="168" t="s">
        <v>56</v>
      </c>
      <c r="E21" s="166" t="s">
        <v>56</v>
      </c>
      <c r="F21" s="167" t="s">
        <v>56</v>
      </c>
      <c r="G21" s="168" t="s">
        <v>56</v>
      </c>
      <c r="H21" s="166" t="s">
        <v>56</v>
      </c>
      <c r="I21" s="167" t="s">
        <v>56</v>
      </c>
      <c r="J21" s="168" t="s">
        <v>56</v>
      </c>
      <c r="K21" s="166" t="s">
        <v>56</v>
      </c>
      <c r="L21" s="167" t="s">
        <v>56</v>
      </c>
      <c r="M21" s="263" t="s">
        <v>56</v>
      </c>
      <c r="N21" s="277" t="s">
        <v>56</v>
      </c>
      <c r="O21" s="167" t="s">
        <v>56</v>
      </c>
      <c r="P21" s="168" t="s">
        <v>56</v>
      </c>
      <c r="Q21" s="166" t="s">
        <v>56</v>
      </c>
      <c r="R21" s="167" t="s">
        <v>56</v>
      </c>
      <c r="S21" s="168" t="s">
        <v>56</v>
      </c>
      <c r="T21" s="166" t="s">
        <v>56</v>
      </c>
      <c r="U21" s="167" t="s">
        <v>56</v>
      </c>
      <c r="V21" s="168" t="s">
        <v>56</v>
      </c>
      <c r="W21" s="166" t="s">
        <v>56</v>
      </c>
      <c r="X21" s="167" t="s">
        <v>56</v>
      </c>
      <c r="Y21" s="278" t="s">
        <v>56</v>
      </c>
      <c r="Z21" s="277" t="s">
        <v>56</v>
      </c>
      <c r="AA21" s="167" t="s">
        <v>56</v>
      </c>
      <c r="AB21" s="168" t="s">
        <v>56</v>
      </c>
      <c r="AC21" s="166" t="s">
        <v>56</v>
      </c>
      <c r="AD21" s="167" t="s">
        <v>56</v>
      </c>
      <c r="AE21" s="168" t="s">
        <v>56</v>
      </c>
      <c r="AF21" s="166" t="s">
        <v>56</v>
      </c>
      <c r="AG21" s="167" t="s">
        <v>56</v>
      </c>
      <c r="AH21" s="168" t="s">
        <v>56</v>
      </c>
      <c r="AI21" s="166" t="s">
        <v>56</v>
      </c>
      <c r="AJ21" s="167" t="s">
        <v>56</v>
      </c>
      <c r="AK21" s="278" t="s">
        <v>56</v>
      </c>
      <c r="AL21" s="277" t="s">
        <v>56</v>
      </c>
      <c r="AM21" s="167" t="s">
        <v>56</v>
      </c>
      <c r="AN21" s="168" t="s">
        <v>56</v>
      </c>
      <c r="AO21" s="166" t="s">
        <v>56</v>
      </c>
      <c r="AP21" s="167" t="s">
        <v>56</v>
      </c>
      <c r="AQ21" s="278" t="s">
        <v>56</v>
      </c>
      <c r="AR21" s="145"/>
      <c r="AS21" s="145"/>
      <c r="AT21" s="145"/>
      <c r="AU21" s="166" t="s">
        <v>56</v>
      </c>
      <c r="AV21" s="167" t="s">
        <v>56</v>
      </c>
      <c r="AW21" s="278" t="s">
        <v>56</v>
      </c>
      <c r="AX21" s="166" t="s">
        <v>56</v>
      </c>
      <c r="AY21" s="167" t="s">
        <v>56</v>
      </c>
      <c r="AZ21" s="278" t="s">
        <v>56</v>
      </c>
    </row>
    <row r="22" spans="1:52" ht="20.100000000000001" customHeight="1" x14ac:dyDescent="0.3">
      <c r="A22" s="154" t="s">
        <v>86</v>
      </c>
      <c r="B22" s="166" t="s">
        <v>56</v>
      </c>
      <c r="C22" s="167" t="s">
        <v>56</v>
      </c>
      <c r="D22" s="168" t="s">
        <v>56</v>
      </c>
      <c r="E22" s="166" t="s">
        <v>56</v>
      </c>
      <c r="F22" s="167" t="s">
        <v>56</v>
      </c>
      <c r="G22" s="168" t="s">
        <v>56</v>
      </c>
      <c r="H22" s="166" t="s">
        <v>56</v>
      </c>
      <c r="I22" s="167" t="s">
        <v>56</v>
      </c>
      <c r="J22" s="168" t="s">
        <v>56</v>
      </c>
      <c r="K22" s="166" t="s">
        <v>56</v>
      </c>
      <c r="L22" s="167" t="s">
        <v>56</v>
      </c>
      <c r="M22" s="263" t="s">
        <v>56</v>
      </c>
      <c r="N22" s="277" t="s">
        <v>56</v>
      </c>
      <c r="O22" s="167" t="s">
        <v>56</v>
      </c>
      <c r="P22" s="168" t="s">
        <v>56</v>
      </c>
      <c r="Q22" s="166" t="s">
        <v>56</v>
      </c>
      <c r="R22" s="167" t="s">
        <v>56</v>
      </c>
      <c r="S22" s="168" t="s">
        <v>56</v>
      </c>
      <c r="T22" s="166" t="s">
        <v>56</v>
      </c>
      <c r="U22" s="167" t="s">
        <v>56</v>
      </c>
      <c r="V22" s="168" t="s">
        <v>56</v>
      </c>
      <c r="W22" s="166" t="s">
        <v>56</v>
      </c>
      <c r="X22" s="167" t="s">
        <v>56</v>
      </c>
      <c r="Y22" s="278" t="s">
        <v>56</v>
      </c>
      <c r="Z22" s="277" t="s">
        <v>56</v>
      </c>
      <c r="AA22" s="167" t="s">
        <v>56</v>
      </c>
      <c r="AB22" s="168" t="s">
        <v>56</v>
      </c>
      <c r="AC22" s="166" t="s">
        <v>56</v>
      </c>
      <c r="AD22" s="167" t="s">
        <v>56</v>
      </c>
      <c r="AE22" s="168" t="s">
        <v>56</v>
      </c>
      <c r="AF22" s="166" t="s">
        <v>56</v>
      </c>
      <c r="AG22" s="167" t="s">
        <v>56</v>
      </c>
      <c r="AH22" s="168" t="s">
        <v>56</v>
      </c>
      <c r="AI22" s="166" t="s">
        <v>56</v>
      </c>
      <c r="AJ22" s="167" t="s">
        <v>56</v>
      </c>
      <c r="AK22" s="278" t="s">
        <v>56</v>
      </c>
      <c r="AL22" s="277" t="s">
        <v>56</v>
      </c>
      <c r="AM22" s="167" t="s">
        <v>56</v>
      </c>
      <c r="AN22" s="168" t="s">
        <v>56</v>
      </c>
      <c r="AO22" s="166" t="s">
        <v>56</v>
      </c>
      <c r="AP22" s="167" t="s">
        <v>56</v>
      </c>
      <c r="AQ22" s="278" t="s">
        <v>56</v>
      </c>
      <c r="AR22" s="145"/>
      <c r="AS22" s="145"/>
      <c r="AT22" s="145"/>
      <c r="AU22" s="166" t="s">
        <v>56</v>
      </c>
      <c r="AV22" s="167" t="s">
        <v>56</v>
      </c>
      <c r="AW22" s="278" t="s">
        <v>56</v>
      </c>
      <c r="AX22" s="166" t="s">
        <v>56</v>
      </c>
      <c r="AY22" s="167" t="s">
        <v>56</v>
      </c>
      <c r="AZ22" s="278" t="s">
        <v>56</v>
      </c>
    </row>
    <row r="23" spans="1:52" ht="20.100000000000001" customHeight="1" thickBot="1" x14ac:dyDescent="0.35">
      <c r="A23" s="183" t="s">
        <v>87</v>
      </c>
      <c r="B23" s="56" t="s">
        <v>56</v>
      </c>
      <c r="C23" s="51" t="s">
        <v>56</v>
      </c>
      <c r="D23" s="182" t="s">
        <v>56</v>
      </c>
      <c r="E23" s="56" t="s">
        <v>56</v>
      </c>
      <c r="F23" s="51" t="s">
        <v>56</v>
      </c>
      <c r="G23" s="182" t="s">
        <v>56</v>
      </c>
      <c r="H23" s="56" t="s">
        <v>56</v>
      </c>
      <c r="I23" s="51" t="s">
        <v>56</v>
      </c>
      <c r="J23" s="182" t="s">
        <v>56</v>
      </c>
      <c r="K23" s="56" t="s">
        <v>56</v>
      </c>
      <c r="L23" s="51" t="s">
        <v>56</v>
      </c>
      <c r="M23" s="264" t="s">
        <v>56</v>
      </c>
      <c r="N23" s="281" t="s">
        <v>56</v>
      </c>
      <c r="O23" s="282" t="s">
        <v>56</v>
      </c>
      <c r="P23" s="283" t="s">
        <v>56</v>
      </c>
      <c r="Q23" s="284" t="s">
        <v>56</v>
      </c>
      <c r="R23" s="282" t="s">
        <v>56</v>
      </c>
      <c r="S23" s="283" t="s">
        <v>56</v>
      </c>
      <c r="T23" s="284" t="s">
        <v>56</v>
      </c>
      <c r="U23" s="282" t="s">
        <v>56</v>
      </c>
      <c r="V23" s="283" t="s">
        <v>56</v>
      </c>
      <c r="W23" s="284" t="s">
        <v>56</v>
      </c>
      <c r="X23" s="282" t="s">
        <v>56</v>
      </c>
      <c r="Y23" s="285" t="s">
        <v>56</v>
      </c>
      <c r="Z23" s="281" t="s">
        <v>56</v>
      </c>
      <c r="AA23" s="282" t="s">
        <v>56</v>
      </c>
      <c r="AB23" s="283" t="s">
        <v>56</v>
      </c>
      <c r="AC23" s="284" t="s">
        <v>56</v>
      </c>
      <c r="AD23" s="282" t="s">
        <v>56</v>
      </c>
      <c r="AE23" s="283" t="s">
        <v>56</v>
      </c>
      <c r="AF23" s="284" t="s">
        <v>56</v>
      </c>
      <c r="AG23" s="282" t="s">
        <v>56</v>
      </c>
      <c r="AH23" s="283" t="s">
        <v>56</v>
      </c>
      <c r="AI23" s="284" t="s">
        <v>56</v>
      </c>
      <c r="AJ23" s="282" t="s">
        <v>56</v>
      </c>
      <c r="AK23" s="285" t="s">
        <v>56</v>
      </c>
      <c r="AL23" s="281" t="s">
        <v>56</v>
      </c>
      <c r="AM23" s="282" t="s">
        <v>56</v>
      </c>
      <c r="AN23" s="283" t="s">
        <v>56</v>
      </c>
      <c r="AO23" s="284" t="s">
        <v>56</v>
      </c>
      <c r="AP23" s="282" t="s">
        <v>56</v>
      </c>
      <c r="AQ23" s="285" t="s">
        <v>56</v>
      </c>
      <c r="AR23" s="382"/>
      <c r="AS23" s="382"/>
      <c r="AT23" s="382"/>
      <c r="AU23" s="284" t="s">
        <v>56</v>
      </c>
      <c r="AV23" s="282" t="s">
        <v>56</v>
      </c>
      <c r="AW23" s="285" t="s">
        <v>56</v>
      </c>
      <c r="AX23" s="284" t="s">
        <v>56</v>
      </c>
      <c r="AY23" s="282" t="s">
        <v>56</v>
      </c>
      <c r="AZ23" s="285" t="s">
        <v>56</v>
      </c>
    </row>
    <row r="24" spans="1:52" s="158" customFormat="1" thickTop="1" x14ac:dyDescent="0.3">
      <c r="A24" s="156" t="s">
        <v>88</v>
      </c>
      <c r="B24" s="165"/>
      <c r="C24" s="165"/>
      <c r="D24" s="165"/>
      <c r="E24" s="157"/>
      <c r="F24" s="157"/>
      <c r="G24" s="157"/>
      <c r="H24" s="170"/>
      <c r="I24" s="170"/>
      <c r="J24" s="170"/>
    </row>
    <row r="25" spans="1:52" s="158" customFormat="1" ht="13.8" x14ac:dyDescent="0.3">
      <c r="A25" s="156" t="s">
        <v>89</v>
      </c>
      <c r="B25" s="165"/>
      <c r="C25" s="165"/>
      <c r="D25" s="165"/>
      <c r="E25" s="157"/>
      <c r="F25" s="157"/>
      <c r="G25" s="157"/>
      <c r="H25" s="170"/>
      <c r="I25" s="170"/>
      <c r="J25" s="170"/>
    </row>
    <row r="27" spans="1:52" x14ac:dyDescent="0.3">
      <c r="E27" s="171"/>
      <c r="F27" s="171"/>
      <c r="G27" s="171"/>
    </row>
    <row r="28" spans="1:52" x14ac:dyDescent="0.3">
      <c r="E28" s="171"/>
      <c r="F28" s="171"/>
      <c r="G28" s="171"/>
    </row>
  </sheetData>
  <mergeCells count="71">
    <mergeCell ref="AU6:AW6"/>
    <mergeCell ref="AU7:AU8"/>
    <mergeCell ref="AV7:AV8"/>
    <mergeCell ref="AW7:AW8"/>
    <mergeCell ref="AO6:AQ6"/>
    <mergeCell ref="AO7:AO8"/>
    <mergeCell ref="AP7:AP8"/>
    <mergeCell ref="AQ7:AQ8"/>
    <mergeCell ref="AR6:AT6"/>
    <mergeCell ref="AR7:AR8"/>
    <mergeCell ref="AS7:AS8"/>
    <mergeCell ref="AT7:AT8"/>
    <mergeCell ref="AL6:AN6"/>
    <mergeCell ref="AL7:AL8"/>
    <mergeCell ref="AM7:AM8"/>
    <mergeCell ref="AN7:AN8"/>
    <mergeCell ref="A2:T2"/>
    <mergeCell ref="A3:T3"/>
    <mergeCell ref="AI6:AK6"/>
    <mergeCell ref="AI7:AI8"/>
    <mergeCell ref="AJ7:AJ8"/>
    <mergeCell ref="AK7:AK8"/>
    <mergeCell ref="AF6:AH6"/>
    <mergeCell ref="AF7:AF8"/>
    <mergeCell ref="AG7:AG8"/>
    <mergeCell ref="AH7:AH8"/>
    <mergeCell ref="AC6:AE6"/>
    <mergeCell ref="AC7:AC8"/>
    <mergeCell ref="J7:J8"/>
    <mergeCell ref="AD7:AD8"/>
    <mergeCell ref="AE7:AE8"/>
    <mergeCell ref="N6:P6"/>
    <mergeCell ref="N7:N8"/>
    <mergeCell ref="O7:O8"/>
    <mergeCell ref="P7:P8"/>
    <mergeCell ref="T6:V6"/>
    <mergeCell ref="T7:T8"/>
    <mergeCell ref="U7:U8"/>
    <mergeCell ref="V7:V8"/>
    <mergeCell ref="W6:Y6"/>
    <mergeCell ref="W7:W8"/>
    <mergeCell ref="X7:X8"/>
    <mergeCell ref="Y7:Y8"/>
    <mergeCell ref="A6:A7"/>
    <mergeCell ref="B6:D6"/>
    <mergeCell ref="E6:G6"/>
    <mergeCell ref="H6:J6"/>
    <mergeCell ref="B7:B8"/>
    <mergeCell ref="C7:C8"/>
    <mergeCell ref="D7:D8"/>
    <mergeCell ref="E7:E8"/>
    <mergeCell ref="F7:F8"/>
    <mergeCell ref="G7:G8"/>
    <mergeCell ref="H7:H8"/>
    <mergeCell ref="I7:I8"/>
    <mergeCell ref="AX6:AZ6"/>
    <mergeCell ref="AX7:AX8"/>
    <mergeCell ref="AY7:AY8"/>
    <mergeCell ref="AZ7:AZ8"/>
    <mergeCell ref="K6:M6"/>
    <mergeCell ref="K7:K8"/>
    <mergeCell ref="L7:L8"/>
    <mergeCell ref="M7:M8"/>
    <mergeCell ref="Z6:AB6"/>
    <mergeCell ref="Z7:Z8"/>
    <mergeCell ref="AA7:AA8"/>
    <mergeCell ref="AB7:AB8"/>
    <mergeCell ref="Q6:S6"/>
    <mergeCell ref="Q7:Q8"/>
    <mergeCell ref="R7:R8"/>
    <mergeCell ref="S7:S8"/>
  </mergeCells>
  <phoneticPr fontId="26" type="noConversion"/>
  <pageMargins left="0.57108333333333339" right="0.70866141732283472" top="0.86614173228346458" bottom="0.74803149606299213" header="0.31496062992125984" footer="0.31496062992125984"/>
  <pageSetup paperSize="9" scale="2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B1_FR</vt:lpstr>
      <vt:lpstr>B2_FR</vt:lpstr>
      <vt:lpstr>B3 &amp; B4_FR</vt:lpstr>
      <vt:lpstr>B5_FR</vt:lpstr>
      <vt:lpstr>B1_FR!Zone_d_impression</vt:lpstr>
      <vt:lpstr>B2_FR!Zone_d_impression</vt:lpstr>
      <vt:lpstr>'B3 &amp; B4_FR'!Zone_d_impression</vt:lpstr>
      <vt:lpstr>B5_FR!Zone_d_impression</vt:lpstr>
    </vt:vector>
  </TitlesOfParts>
  <Company>Lanservice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Radouane TAHIRI</dc:creator>
  <cp:lastModifiedBy>Radouane Tahiri</cp:lastModifiedBy>
  <dcterms:created xsi:type="dcterms:W3CDTF">2022-12-16T10:13:06Z</dcterms:created>
  <dcterms:modified xsi:type="dcterms:W3CDTF">2026-08-10T08:07:39Z</dcterms:modified>
</cp:coreProperties>
</file>